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date1904="1" showInkAnnotation="0" autoCompressPictures="0"/>
  <bookViews>
    <workbookView xWindow="0" yWindow="-20" windowWidth="17600" windowHeight="19060" tabRatio="766" activeTab="6"/>
  </bookViews>
  <sheets>
    <sheet name="SearchTypeStats" sheetId="5" r:id="rId1"/>
    <sheet name="SearchType" sheetId="1" r:id="rId2"/>
    <sheet name="NumObjectsStats" sheetId="6" r:id="rId3"/>
    <sheet name="NumObjects" sheetId="2" r:id="rId4"/>
    <sheet name="InteractionStats" sheetId="7" r:id="rId5"/>
    <sheet name="Interaction" sheetId="3" r:id="rId6"/>
    <sheet name="OwnResults" sheetId="4" r:id="rId7"/>
  </sheets>
  <definedNames>
    <definedName name="_xlnm.Print_Area" localSheetId="4">InteractionStats!$A$1:$N$77</definedName>
    <definedName name="_xlnm.Print_Area" localSheetId="3">NumObjects!$A$1:$E$30</definedName>
    <definedName name="_xlnm.Print_Area" localSheetId="2">NumObjectsStats!$A$1:$J$53</definedName>
    <definedName name="_xlnm.Print_Area" localSheetId="1">SearchType!$A$1:$F$29</definedName>
    <definedName name="_xlnm.Print_Area" localSheetId="0">SearchTypeStats!$A$1:$J$53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7" l="1"/>
  <c r="H7" i="7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19" i="7"/>
  <c r="H119" i="7"/>
  <c r="G120" i="7"/>
  <c r="H120" i="7"/>
  <c r="G121" i="7"/>
  <c r="H121" i="7"/>
  <c r="G122" i="7"/>
  <c r="H122" i="7"/>
  <c r="G123" i="7"/>
  <c r="H123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G131" i="7"/>
  <c r="H131" i="7"/>
  <c r="G132" i="7"/>
  <c r="H132" i="7"/>
  <c r="G133" i="7"/>
  <c r="H133" i="7"/>
  <c r="G134" i="7"/>
  <c r="H134" i="7"/>
  <c r="G135" i="7"/>
  <c r="H135" i="7"/>
  <c r="G136" i="7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/>
  <c r="G197" i="7"/>
  <c r="H197" i="7"/>
  <c r="G198" i="7"/>
  <c r="H198" i="7"/>
  <c r="G199" i="7"/>
  <c r="H199" i="7"/>
  <c r="G200" i="7"/>
  <c r="H200" i="7"/>
  <c r="G201" i="7"/>
  <c r="H201" i="7"/>
  <c r="G202" i="7"/>
  <c r="H202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G239" i="7"/>
  <c r="H239" i="7"/>
  <c r="G240" i="7"/>
  <c r="H240" i="7"/>
  <c r="G241" i="7"/>
  <c r="H241" i="7"/>
  <c r="G242" i="7"/>
  <c r="H242" i="7"/>
  <c r="G243" i="7"/>
  <c r="H243" i="7"/>
  <c r="G244" i="7"/>
  <c r="H244" i="7"/>
  <c r="G245" i="7"/>
  <c r="H245" i="7"/>
  <c r="G246" i="7"/>
  <c r="H246" i="7"/>
  <c r="G247" i="7"/>
  <c r="H247" i="7"/>
  <c r="G248" i="7"/>
  <c r="H248" i="7"/>
  <c r="G249" i="7"/>
  <c r="H249" i="7"/>
  <c r="G250" i="7"/>
  <c r="H250" i="7"/>
  <c r="K41" i="7"/>
  <c r="K52" i="7"/>
  <c r="K68" i="7"/>
  <c r="D9" i="3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K7" i="7"/>
  <c r="K18" i="7"/>
  <c r="K34" i="7"/>
  <c r="D8" i="3"/>
  <c r="K10" i="7"/>
  <c r="B3" i="3"/>
  <c r="L10" i="7"/>
  <c r="B4" i="3"/>
  <c r="B5" i="3"/>
  <c r="K44" i="7"/>
  <c r="C3" i="3"/>
  <c r="L44" i="7"/>
  <c r="C4" i="3"/>
  <c r="C5" i="3"/>
  <c r="D4" i="3"/>
  <c r="D3" i="3"/>
  <c r="K55" i="7"/>
  <c r="K21" i="7"/>
  <c r="L49" i="7"/>
  <c r="L48" i="7"/>
  <c r="L46" i="7"/>
  <c r="L45" i="7"/>
  <c r="L43" i="7"/>
  <c r="L42" i="7"/>
  <c r="L41" i="7"/>
  <c r="K53" i="7"/>
  <c r="K49" i="7"/>
  <c r="K48" i="7"/>
  <c r="K46" i="7"/>
  <c r="K45" i="7"/>
  <c r="K47" i="7"/>
  <c r="K43" i="7"/>
  <c r="K42" i="7"/>
  <c r="L40" i="7"/>
  <c r="K40" i="7"/>
  <c r="K72" i="7"/>
  <c r="K71" i="7"/>
  <c r="K70" i="7"/>
  <c r="K54" i="7"/>
  <c r="K60" i="7"/>
  <c r="K61" i="7"/>
  <c r="K63" i="7"/>
  <c r="K62" i="7"/>
  <c r="K58" i="7"/>
  <c r="K57" i="7"/>
  <c r="L50" i="7"/>
  <c r="K50" i="7"/>
  <c r="L47" i="7"/>
  <c r="K38" i="7"/>
  <c r="K37" i="7"/>
  <c r="K36" i="7"/>
  <c r="K19" i="7"/>
  <c r="K20" i="7"/>
  <c r="K26" i="7"/>
  <c r="K27" i="7"/>
  <c r="K29" i="7"/>
  <c r="K28" i="7"/>
  <c r="K24" i="7"/>
  <c r="K23" i="7"/>
  <c r="L14" i="7"/>
  <c r="L7" i="7"/>
  <c r="L16" i="7"/>
  <c r="K14" i="7"/>
  <c r="K16" i="7"/>
  <c r="L15" i="7" a="1"/>
  <c r="L15" i="7"/>
  <c r="K15" i="7"/>
  <c r="L12" i="7" a="1"/>
  <c r="L11" i="7"/>
  <c r="L12" i="7"/>
  <c r="L13" i="7"/>
  <c r="K12" i="7"/>
  <c r="K11" i="7"/>
  <c r="K13" i="7"/>
  <c r="L9" i="7"/>
  <c r="K9" i="7"/>
  <c r="L8" i="7"/>
  <c r="K8" i="7"/>
  <c r="L6" i="7"/>
  <c r="K6" i="7"/>
  <c r="H14" i="6"/>
  <c r="H7" i="6"/>
  <c r="H16" i="6"/>
  <c r="E4" i="2"/>
  <c r="G14" i="6"/>
  <c r="G7" i="6"/>
  <c r="G16" i="6"/>
  <c r="E3" i="2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C82" i="6"/>
  <c r="D82" i="6"/>
  <c r="C83" i="6"/>
  <c r="D83" i="6"/>
  <c r="C84" i="6"/>
  <c r="D84" i="6"/>
  <c r="C85" i="6"/>
  <c r="D85" i="6"/>
  <c r="C86" i="6"/>
  <c r="D86" i="6"/>
  <c r="C87" i="6"/>
  <c r="D87" i="6"/>
  <c r="C88" i="6"/>
  <c r="D88" i="6"/>
  <c r="C89" i="6"/>
  <c r="D89" i="6"/>
  <c r="C90" i="6"/>
  <c r="D90" i="6"/>
  <c r="C91" i="6"/>
  <c r="D91" i="6"/>
  <c r="C92" i="6"/>
  <c r="D92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C102" i="6"/>
  <c r="D102" i="6"/>
  <c r="C103" i="6"/>
  <c r="D103" i="6"/>
  <c r="C104" i="6"/>
  <c r="D104" i="6"/>
  <c r="C105" i="6"/>
  <c r="D105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C114" i="6"/>
  <c r="D114" i="6"/>
  <c r="C115" i="6"/>
  <c r="D115" i="6"/>
  <c r="C116" i="6"/>
  <c r="D116" i="6"/>
  <c r="C117" i="6"/>
  <c r="D117" i="6"/>
  <c r="C118" i="6"/>
  <c r="D118" i="6"/>
  <c r="C119" i="6"/>
  <c r="D119" i="6"/>
  <c r="C120" i="6"/>
  <c r="D120" i="6"/>
  <c r="C121" i="6"/>
  <c r="D121" i="6"/>
  <c r="C122" i="6"/>
  <c r="D122" i="6"/>
  <c r="C123" i="6"/>
  <c r="D123" i="6"/>
  <c r="C124" i="6"/>
  <c r="D124" i="6"/>
  <c r="C125" i="6"/>
  <c r="D125" i="6"/>
  <c r="C126" i="6"/>
  <c r="D126" i="6"/>
  <c r="C127" i="6"/>
  <c r="D127" i="6"/>
  <c r="C128" i="6"/>
  <c r="D128" i="6"/>
  <c r="C129" i="6"/>
  <c r="D129" i="6"/>
  <c r="C130" i="6"/>
  <c r="D130" i="6"/>
  <c r="C131" i="6"/>
  <c r="D131" i="6"/>
  <c r="C132" i="6"/>
  <c r="D132" i="6"/>
  <c r="C133" i="6"/>
  <c r="D133" i="6"/>
  <c r="C134" i="6"/>
  <c r="D134" i="6"/>
  <c r="C135" i="6"/>
  <c r="D135" i="6"/>
  <c r="C136" i="6"/>
  <c r="D136" i="6"/>
  <c r="C137" i="6"/>
  <c r="D137" i="6"/>
  <c r="C138" i="6"/>
  <c r="D138" i="6"/>
  <c r="C139" i="6"/>
  <c r="D139" i="6"/>
  <c r="C140" i="6"/>
  <c r="D140" i="6"/>
  <c r="C141" i="6"/>
  <c r="D141" i="6"/>
  <c r="C142" i="6"/>
  <c r="D142" i="6"/>
  <c r="C143" i="6"/>
  <c r="D143" i="6"/>
  <c r="C144" i="6"/>
  <c r="D144" i="6"/>
  <c r="C145" i="6"/>
  <c r="D145" i="6"/>
  <c r="C146" i="6"/>
  <c r="D146" i="6"/>
  <c r="C147" i="6"/>
  <c r="D147" i="6"/>
  <c r="C148" i="6"/>
  <c r="D148" i="6"/>
  <c r="C149" i="6"/>
  <c r="D149" i="6"/>
  <c r="C150" i="6"/>
  <c r="D150" i="6"/>
  <c r="C151" i="6"/>
  <c r="D151" i="6"/>
  <c r="C152" i="6"/>
  <c r="D152" i="6"/>
  <c r="C153" i="6"/>
  <c r="D153" i="6"/>
  <c r="C154" i="6"/>
  <c r="D154" i="6"/>
  <c r="C155" i="6"/>
  <c r="D155" i="6"/>
  <c r="C156" i="6"/>
  <c r="D156" i="6"/>
  <c r="C157" i="6"/>
  <c r="D157" i="6"/>
  <c r="C158" i="6"/>
  <c r="D158" i="6"/>
  <c r="C159" i="6"/>
  <c r="D159" i="6"/>
  <c r="C160" i="6"/>
  <c r="D160" i="6"/>
  <c r="C161" i="6"/>
  <c r="D161" i="6"/>
  <c r="C162" i="6"/>
  <c r="D162" i="6"/>
  <c r="C163" i="6"/>
  <c r="D163" i="6"/>
  <c r="C164" i="6"/>
  <c r="D164" i="6"/>
  <c r="C165" i="6"/>
  <c r="D165" i="6"/>
  <c r="C166" i="6"/>
  <c r="D166" i="6"/>
  <c r="C167" i="6"/>
  <c r="D167" i="6"/>
  <c r="C168" i="6"/>
  <c r="D168" i="6"/>
  <c r="C169" i="6"/>
  <c r="D169" i="6"/>
  <c r="C170" i="6"/>
  <c r="D170" i="6"/>
  <c r="C171" i="6"/>
  <c r="D171" i="6"/>
  <c r="C172" i="6"/>
  <c r="D172" i="6"/>
  <c r="C173" i="6"/>
  <c r="D173" i="6"/>
  <c r="C174" i="6"/>
  <c r="D174" i="6"/>
  <c r="C175" i="6"/>
  <c r="D175" i="6"/>
  <c r="C176" i="6"/>
  <c r="D176" i="6"/>
  <c r="C177" i="6"/>
  <c r="D177" i="6"/>
  <c r="C178" i="6"/>
  <c r="D178" i="6"/>
  <c r="C179" i="6"/>
  <c r="D179" i="6"/>
  <c r="C180" i="6"/>
  <c r="D180" i="6"/>
  <c r="C181" i="6"/>
  <c r="D181" i="6"/>
  <c r="C182" i="6"/>
  <c r="D182" i="6"/>
  <c r="C183" i="6"/>
  <c r="D183" i="6"/>
  <c r="C184" i="6"/>
  <c r="D184" i="6"/>
  <c r="C185" i="6"/>
  <c r="D185" i="6"/>
  <c r="C186" i="6"/>
  <c r="D186" i="6"/>
  <c r="C187" i="6"/>
  <c r="D187" i="6"/>
  <c r="C188" i="6"/>
  <c r="D188" i="6"/>
  <c r="C189" i="6"/>
  <c r="D189" i="6"/>
  <c r="C190" i="6"/>
  <c r="D190" i="6"/>
  <c r="C191" i="6"/>
  <c r="D191" i="6"/>
  <c r="C192" i="6"/>
  <c r="D192" i="6"/>
  <c r="C193" i="6"/>
  <c r="D193" i="6"/>
  <c r="C194" i="6"/>
  <c r="D194" i="6"/>
  <c r="C195" i="6"/>
  <c r="D195" i="6"/>
  <c r="C196" i="6"/>
  <c r="D196" i="6"/>
  <c r="C197" i="6"/>
  <c r="D197" i="6"/>
  <c r="C198" i="6"/>
  <c r="D198" i="6"/>
  <c r="C199" i="6"/>
  <c r="D199" i="6"/>
  <c r="C200" i="6"/>
  <c r="D200" i="6"/>
  <c r="C201" i="6"/>
  <c r="D201" i="6"/>
  <c r="C202" i="6"/>
  <c r="D202" i="6"/>
  <c r="C203" i="6"/>
  <c r="D203" i="6"/>
  <c r="C204" i="6"/>
  <c r="D204" i="6"/>
  <c r="C205" i="6"/>
  <c r="D205" i="6"/>
  <c r="C206" i="6"/>
  <c r="D206" i="6"/>
  <c r="C207" i="6"/>
  <c r="D207" i="6"/>
  <c r="C208" i="6"/>
  <c r="D208" i="6"/>
  <c r="C209" i="6"/>
  <c r="D209" i="6"/>
  <c r="C210" i="6"/>
  <c r="D210" i="6"/>
  <c r="C211" i="6"/>
  <c r="D211" i="6"/>
  <c r="C212" i="6"/>
  <c r="D212" i="6"/>
  <c r="C213" i="6"/>
  <c r="D213" i="6"/>
  <c r="C214" i="6"/>
  <c r="D214" i="6"/>
  <c r="C215" i="6"/>
  <c r="D215" i="6"/>
  <c r="C216" i="6"/>
  <c r="D216" i="6"/>
  <c r="C217" i="6"/>
  <c r="D217" i="6"/>
  <c r="C218" i="6"/>
  <c r="D218" i="6"/>
  <c r="C219" i="6"/>
  <c r="D219" i="6"/>
  <c r="C220" i="6"/>
  <c r="D220" i="6"/>
  <c r="C221" i="6"/>
  <c r="D221" i="6"/>
  <c r="C222" i="6"/>
  <c r="D222" i="6"/>
  <c r="C223" i="6"/>
  <c r="D223" i="6"/>
  <c r="C224" i="6"/>
  <c r="D224" i="6"/>
  <c r="C225" i="6"/>
  <c r="D225" i="6"/>
  <c r="C226" i="6"/>
  <c r="D226" i="6"/>
  <c r="C227" i="6"/>
  <c r="D227" i="6"/>
  <c r="C228" i="6"/>
  <c r="D228" i="6"/>
  <c r="C229" i="6"/>
  <c r="D229" i="6"/>
  <c r="C230" i="6"/>
  <c r="D230" i="6"/>
  <c r="C231" i="6"/>
  <c r="D231" i="6"/>
  <c r="C232" i="6"/>
  <c r="D232" i="6"/>
  <c r="C233" i="6"/>
  <c r="D233" i="6"/>
  <c r="C234" i="6"/>
  <c r="D234" i="6"/>
  <c r="C235" i="6"/>
  <c r="D235" i="6"/>
  <c r="C236" i="6"/>
  <c r="D236" i="6"/>
  <c r="C237" i="6"/>
  <c r="D237" i="6"/>
  <c r="C238" i="6"/>
  <c r="D238" i="6"/>
  <c r="C239" i="6"/>
  <c r="D239" i="6"/>
  <c r="C240" i="6"/>
  <c r="D240" i="6"/>
  <c r="C241" i="6"/>
  <c r="D241" i="6"/>
  <c r="C242" i="6"/>
  <c r="D242" i="6"/>
  <c r="C243" i="6"/>
  <c r="D243" i="6"/>
  <c r="C244" i="6"/>
  <c r="D244" i="6"/>
  <c r="C245" i="6"/>
  <c r="D245" i="6"/>
  <c r="C246" i="6"/>
  <c r="D246" i="6"/>
  <c r="C247" i="6"/>
  <c r="D247" i="6"/>
  <c r="C248" i="6"/>
  <c r="D248" i="6"/>
  <c r="C249" i="6"/>
  <c r="D249" i="6"/>
  <c r="C250" i="6"/>
  <c r="D250" i="6"/>
  <c r="G18" i="6"/>
  <c r="G57" i="6"/>
  <c r="D7" i="2"/>
  <c r="B3" i="2"/>
  <c r="B4" i="2"/>
  <c r="B5" i="2"/>
  <c r="C3" i="2"/>
  <c r="C4" i="2"/>
  <c r="C5" i="2"/>
  <c r="H10" i="6"/>
  <c r="D4" i="2"/>
  <c r="G10" i="6"/>
  <c r="D3" i="2"/>
  <c r="G61" i="6"/>
  <c r="G60" i="6"/>
  <c r="G19" i="6"/>
  <c r="G15" i="6"/>
  <c r="G12" i="6"/>
  <c r="G11" i="6"/>
  <c r="G13" i="6"/>
  <c r="G9" i="6"/>
  <c r="G8" i="6"/>
  <c r="H15" i="6" a="1"/>
  <c r="H15" i="6"/>
  <c r="H12" i="6" a="1"/>
  <c r="H12" i="6"/>
  <c r="H11" i="6"/>
  <c r="H9" i="6"/>
  <c r="H8" i="6"/>
  <c r="G59" i="6"/>
  <c r="G20" i="6"/>
  <c r="G26" i="6"/>
  <c r="G27" i="6"/>
  <c r="G29" i="6"/>
  <c r="G28" i="6"/>
  <c r="G24" i="6"/>
  <c r="G23" i="6"/>
  <c r="G21" i="6"/>
  <c r="H13" i="6"/>
  <c r="H6" i="6"/>
  <c r="G6" i="6"/>
  <c r="B5" i="4"/>
  <c r="C5" i="4"/>
  <c r="D5" i="4"/>
  <c r="D4" i="4"/>
  <c r="D3" i="4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C221" i="5"/>
  <c r="D221" i="5"/>
  <c r="C222" i="5"/>
  <c r="D222" i="5"/>
  <c r="C223" i="5"/>
  <c r="D223" i="5"/>
  <c r="C224" i="5"/>
  <c r="D224" i="5"/>
  <c r="C225" i="5"/>
  <c r="D225" i="5"/>
  <c r="C226" i="5"/>
  <c r="D226" i="5"/>
  <c r="C227" i="5"/>
  <c r="D227" i="5"/>
  <c r="C228" i="5"/>
  <c r="D228" i="5"/>
  <c r="C229" i="5"/>
  <c r="D229" i="5"/>
  <c r="C230" i="5"/>
  <c r="D230" i="5"/>
  <c r="C231" i="5"/>
  <c r="D231" i="5"/>
  <c r="C232" i="5"/>
  <c r="D232" i="5"/>
  <c r="C233" i="5"/>
  <c r="D233" i="5"/>
  <c r="C234" i="5"/>
  <c r="D234" i="5"/>
  <c r="C235" i="5"/>
  <c r="D235" i="5"/>
  <c r="C236" i="5"/>
  <c r="D236" i="5"/>
  <c r="C237" i="5"/>
  <c r="D237" i="5"/>
  <c r="C238" i="5"/>
  <c r="D238" i="5"/>
  <c r="C239" i="5"/>
  <c r="D239" i="5"/>
  <c r="C240" i="5"/>
  <c r="D240" i="5"/>
  <c r="C241" i="5"/>
  <c r="D241" i="5"/>
  <c r="C242" i="5"/>
  <c r="D242" i="5"/>
  <c r="C243" i="5"/>
  <c r="D243" i="5"/>
  <c r="C244" i="5"/>
  <c r="D244" i="5"/>
  <c r="C245" i="5"/>
  <c r="D245" i="5"/>
  <c r="C246" i="5"/>
  <c r="D246" i="5"/>
  <c r="C247" i="5"/>
  <c r="D247" i="5"/>
  <c r="C248" i="5"/>
  <c r="D248" i="5"/>
  <c r="C249" i="5"/>
  <c r="D249" i="5"/>
  <c r="C250" i="5"/>
  <c r="D250" i="5"/>
  <c r="G7" i="5"/>
  <c r="G18" i="5"/>
  <c r="G57" i="5"/>
  <c r="D8" i="1"/>
  <c r="B4" i="1"/>
  <c r="C4" i="1"/>
  <c r="D4" i="1"/>
  <c r="B3" i="1"/>
  <c r="C3" i="1"/>
  <c r="D3" i="1"/>
  <c r="G10" i="5"/>
  <c r="B5" i="1"/>
  <c r="G14" i="5"/>
  <c r="G16" i="5"/>
  <c r="B6" i="1"/>
  <c r="H10" i="5"/>
  <c r="C5" i="1"/>
  <c r="H14" i="5"/>
  <c r="H7" i="5"/>
  <c r="H16" i="5"/>
  <c r="C6" i="1"/>
  <c r="G61" i="5"/>
  <c r="G60" i="5"/>
  <c r="G19" i="5"/>
  <c r="H15" i="5"/>
  <c r="H12" i="5"/>
  <c r="H11" i="5"/>
  <c r="H9" i="5"/>
  <c r="H8" i="5"/>
  <c r="G15" i="5"/>
  <c r="G12" i="5"/>
  <c r="G11" i="5"/>
  <c r="G9" i="5"/>
  <c r="G8" i="5"/>
  <c r="G59" i="5"/>
  <c r="G20" i="5"/>
  <c r="G26" i="5"/>
  <c r="G27" i="5"/>
  <c r="G29" i="5"/>
  <c r="G28" i="5"/>
  <c r="G24" i="5"/>
  <c r="G23" i="5"/>
  <c r="G21" i="5"/>
  <c r="H13" i="5"/>
  <c r="G13" i="5"/>
  <c r="H6" i="5"/>
  <c r="G6" i="5"/>
</calcChain>
</file>

<file path=xl/sharedStrings.xml><?xml version="1.0" encoding="utf-8"?>
<sst xmlns="http://schemas.openxmlformats.org/spreadsheetml/2006/main" count="249" uniqueCount="71">
  <si>
    <t>max - min</t>
    <phoneticPr fontId="4" type="noConversion"/>
  </si>
  <si>
    <t>Standard Deviation</t>
    <phoneticPr fontId="4" type="noConversion"/>
  </si>
  <si>
    <t>ave. diff. from mean</t>
    <phoneticPr fontId="4" type="noConversion"/>
  </si>
  <si>
    <t>Variance</t>
    <phoneticPr fontId="4" type="noConversion"/>
  </si>
  <si>
    <t>st.dev. squared</t>
    <phoneticPr fontId="4" type="noConversion"/>
  </si>
  <si>
    <t>st.dev. / square root of N</t>
    <phoneticPr fontId="4" type="noConversion"/>
  </si>
  <si>
    <t>est. var. of diff scores</t>
    <phoneticPr fontId="4" type="noConversion"/>
  </si>
  <si>
    <t>mean of diff scores</t>
    <phoneticPr fontId="4" type="noConversion"/>
  </si>
  <si>
    <t>numerator for t-test</t>
    <phoneticPr fontId="4" type="noConversion"/>
  </si>
  <si>
    <t>StErr of diff scores</t>
    <phoneticPr fontId="4" type="noConversion"/>
  </si>
  <si>
    <t>denominator for t-test</t>
    <phoneticPr fontId="4" type="noConversion"/>
  </si>
  <si>
    <t>C.I. for diff scores</t>
    <phoneticPr fontId="4" type="noConversion"/>
  </si>
  <si>
    <t>95% confidence interval</t>
    <phoneticPr fontId="4" type="noConversion"/>
  </si>
  <si>
    <t>Cohen's d</t>
    <phoneticPr fontId="4" type="noConversion"/>
  </si>
  <si>
    <t>effect size = (t x 2) / square root of df</t>
    <phoneticPr fontId="4" type="noConversion"/>
  </si>
  <si>
    <t>eta-squared</t>
    <phoneticPr fontId="4" type="noConversion"/>
  </si>
  <si>
    <t>effect size = t squared / (t squared + df)</t>
    <phoneticPr fontId="4" type="noConversion"/>
  </si>
  <si>
    <t>t</t>
    <phoneticPr fontId="4" type="noConversion"/>
  </si>
  <si>
    <t>from computations above</t>
    <phoneticPr fontId="4" type="noConversion"/>
  </si>
  <si>
    <t>degrees of freedom</t>
    <phoneticPr fontId="4" type="noConversion"/>
  </si>
  <si>
    <t>df = N-1</t>
    <phoneticPr fontId="4" type="noConversion"/>
  </si>
  <si>
    <t>(one-tailed) p</t>
    <phoneticPr fontId="4" type="noConversion"/>
  </si>
  <si>
    <t>Overall</t>
  </si>
  <si>
    <t>4 objects</t>
  </si>
  <si>
    <t>16 objects</t>
  </si>
  <si>
    <t>Standard Error</t>
    <phoneticPr fontId="4" type="noConversion"/>
  </si>
  <si>
    <t>Feature Search</t>
    <phoneticPr fontId="4" type="noConversion"/>
  </si>
  <si>
    <t>Overall</t>
    <phoneticPr fontId="4" type="noConversion"/>
  </si>
  <si>
    <t>Mean RT</t>
    <phoneticPr fontId="4" type="noConversion"/>
  </si>
  <si>
    <t>Conjunctive Search</t>
    <phoneticPr fontId="4" type="noConversion"/>
  </si>
  <si>
    <t>Enter your scores in the two green columns. Descriptive statistics are displayed in yellow.</t>
    <phoneticPr fontId="4" type="noConversion"/>
  </si>
  <si>
    <t>Enter your scores in the four green columns. Descriptive statistics are displayed in yellow.</t>
    <phoneticPr fontId="4" type="noConversion"/>
  </si>
  <si>
    <t>Diff</t>
    <phoneticPr fontId="4" type="noConversion"/>
  </si>
  <si>
    <t>Dsq</t>
    <phoneticPr fontId="4" type="noConversion"/>
  </si>
  <si>
    <t>N of Scores</t>
    <phoneticPr fontId="4" type="noConversion"/>
  </si>
  <si>
    <t>sample size</t>
    <phoneticPr fontId="4" type="noConversion"/>
  </si>
  <si>
    <t>Error Bars=one-half of 95% confidence interval</t>
    <phoneticPr fontId="4" type="noConversion"/>
  </si>
  <si>
    <t>Other Calculations</t>
    <phoneticPr fontId="4" type="noConversion"/>
  </si>
  <si>
    <t>f4</t>
    <phoneticPr fontId="4" type="noConversion"/>
  </si>
  <si>
    <t>f16</t>
    <phoneticPr fontId="4" type="noConversion"/>
  </si>
  <si>
    <t>c4</t>
    <phoneticPr fontId="4" type="noConversion"/>
  </si>
  <si>
    <t>c16</t>
    <phoneticPr fontId="4" type="noConversion"/>
  </si>
  <si>
    <t>FS Error Bars=one-half of 95% confidence interval</t>
    <phoneticPr fontId="4" type="noConversion"/>
  </si>
  <si>
    <t>CS Error Bars=one-half of 95% confidence interval</t>
    <phoneticPr fontId="4" type="noConversion"/>
  </si>
  <si>
    <t>Standard Error</t>
    <phoneticPr fontId="4" type="noConversion"/>
  </si>
  <si>
    <t>Standard Error</t>
    <phoneticPr fontId="4" type="noConversion"/>
  </si>
  <si>
    <t>f4 = 4 Objects, f16 = 16 Objects in feature search; c4 = 4 Objects, c16 = 16 Objects in conjunctive search</t>
    <phoneticPr fontId="4" type="noConversion"/>
  </si>
  <si>
    <t>from Excel TDIST function</t>
    <phoneticPr fontId="4" type="noConversion"/>
  </si>
  <si>
    <t>(two-tailed) p</t>
    <phoneticPr fontId="4" type="noConversion"/>
  </si>
  <si>
    <t>Other Calculations (Do NOT Delete)</t>
    <phoneticPr fontId="4" type="noConversion"/>
  </si>
  <si>
    <t>Excel error bar value</t>
    <phoneticPr fontId="4" type="noConversion"/>
  </si>
  <si>
    <t>one-half of Confidence Interval</t>
    <phoneticPr fontId="4" type="noConversion"/>
  </si>
  <si>
    <t>from Excel TINV function (don't use!)</t>
    <phoneticPr fontId="4" type="noConversion"/>
  </si>
  <si>
    <t>from Excel TTEST function</t>
    <phoneticPr fontId="4" type="noConversion"/>
  </si>
  <si>
    <t>T-TEST for Search Type (collapsed across Number of Objects)</t>
    <phoneticPr fontId="4" type="noConversion"/>
  </si>
  <si>
    <t>FS</t>
    <phoneticPr fontId="4" type="noConversion"/>
  </si>
  <si>
    <t>CS</t>
    <phoneticPr fontId="4" type="noConversion"/>
  </si>
  <si>
    <t>FS = Feature Search, CS = Conjunctive Search</t>
    <phoneticPr fontId="4" type="noConversion"/>
  </si>
  <si>
    <t>T-TEST for Number of Objects (collapsed across Search Type)</t>
    <phoneticPr fontId="4" type="noConversion"/>
  </si>
  <si>
    <t>4 = 4 Objects, 16 = 16 Objects</t>
    <phoneticPr fontId="4" type="noConversion"/>
  </si>
  <si>
    <t>Mode</t>
    <phoneticPr fontId="4" type="noConversion"/>
  </si>
  <si>
    <t>most freq. score</t>
    <phoneticPr fontId="4" type="noConversion"/>
  </si>
  <si>
    <t>Median</t>
    <phoneticPr fontId="4" type="noConversion"/>
  </si>
  <si>
    <t>middle score</t>
    <phoneticPr fontId="4" type="noConversion"/>
  </si>
  <si>
    <t>Mean</t>
    <phoneticPr fontId="4" type="noConversion"/>
  </si>
  <si>
    <t>arith. average</t>
    <phoneticPr fontId="4" type="noConversion"/>
  </si>
  <si>
    <t>Minimum</t>
    <phoneticPr fontId="4" type="noConversion"/>
  </si>
  <si>
    <t>lowest score</t>
    <phoneticPr fontId="4" type="noConversion"/>
  </si>
  <si>
    <t>Maximum</t>
    <phoneticPr fontId="4" type="noConversion"/>
  </si>
  <si>
    <t>highest score</t>
    <phoneticPr fontId="4" type="noConversion"/>
  </si>
  <si>
    <t>Range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</si>
</sst>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17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sz val="12"/>
      <color indexed="8"/>
      <name val="Arial"/>
    </font>
    <font>
      <sz val="12"/>
      <name val="Arial"/>
    </font>
    <font>
      <b/>
      <sz val="10"/>
      <color indexed="57"/>
      <name val="Verdana"/>
    </font>
    <font>
      <sz val="10"/>
      <color indexed="57"/>
      <name val="Arial Narrow"/>
    </font>
    <font>
      <b/>
      <sz val="10"/>
      <color indexed="52"/>
      <name val="Verdana"/>
    </font>
    <font>
      <sz val="10"/>
      <name val="Arial Narrow"/>
    </font>
    <font>
      <i/>
      <sz val="10"/>
      <name val="Arial Narrow"/>
    </font>
    <font>
      <b/>
      <sz val="12"/>
      <color indexed="10"/>
      <name val="Arial"/>
    </font>
    <font>
      <b/>
      <sz val="12"/>
      <name val="Arial"/>
    </font>
    <font>
      <b/>
      <sz val="10"/>
      <color indexed="10"/>
      <name val="Verdana"/>
    </font>
    <font>
      <sz val="10"/>
      <name val="Arial"/>
    </font>
    <font>
      <b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5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" fontId="0" fillId="4" borderId="4" xfId="0" applyNumberFormat="1" applyFill="1" applyBorder="1"/>
    <xf numFmtId="1" fontId="0" fillId="0" borderId="0" xfId="0" applyNumberFormat="1" applyFill="1" applyBorder="1"/>
    <xf numFmtId="0" fontId="11" fillId="0" borderId="0" xfId="0" applyFont="1"/>
    <xf numFmtId="2" fontId="0" fillId="0" borderId="0" xfId="0" applyNumberFormat="1" applyFill="1" applyBorder="1"/>
    <xf numFmtId="0" fontId="10" fillId="0" borderId="0" xfId="0" applyFont="1" applyFill="1" applyBorder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11" fillId="0" borderId="0" xfId="0" applyFont="1" applyAlignment="1">
      <alignment horizontal="left" indent="1"/>
    </xf>
    <xf numFmtId="2" fontId="11" fillId="0" borderId="0" xfId="0" applyNumberFormat="1" applyFont="1" applyAlignment="1">
      <alignment horizontal="left" indent="1"/>
    </xf>
    <xf numFmtId="0" fontId="10" fillId="3" borderId="12" xfId="0" applyFont="1" applyFill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2" fontId="9" fillId="0" borderId="14" xfId="0" applyNumberFormat="1" applyFont="1" applyBorder="1"/>
    <xf numFmtId="2" fontId="11" fillId="0" borderId="14" xfId="0" applyNumberFormat="1" applyFont="1" applyBorder="1" applyAlignment="1">
      <alignment horizontal="left" indent="1"/>
    </xf>
    <xf numFmtId="2" fontId="0" fillId="0" borderId="14" xfId="0" applyNumberFormat="1" applyBorder="1"/>
    <xf numFmtId="0" fontId="0" fillId="0" borderId="15" xfId="0" applyBorder="1"/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2" fontId="9" fillId="0" borderId="17" xfId="0" applyNumberFormat="1" applyFont="1" applyBorder="1"/>
    <xf numFmtId="2" fontId="11" fillId="0" borderId="17" xfId="0" applyNumberFormat="1" applyFont="1" applyBorder="1" applyAlignment="1">
      <alignment horizontal="left" indent="1"/>
    </xf>
    <xf numFmtId="2" fontId="0" fillId="0" borderId="17" xfId="0" applyNumberFormat="1" applyBorder="1"/>
    <xf numFmtId="0" fontId="0" fillId="0" borderId="18" xfId="0" applyBorder="1"/>
    <xf numFmtId="2" fontId="9" fillId="0" borderId="0" xfId="0" applyNumberFormat="1" applyFont="1"/>
    <xf numFmtId="0" fontId="10" fillId="0" borderId="1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" fontId="9" fillId="0" borderId="0" xfId="0" applyNumberFormat="1" applyFont="1" applyBorder="1"/>
    <xf numFmtId="2" fontId="11" fillId="0" borderId="0" xfId="0" applyNumberFormat="1" applyFont="1" applyBorder="1" applyAlignment="1">
      <alignment horizontal="left" indent="1"/>
    </xf>
    <xf numFmtId="0" fontId="0" fillId="0" borderId="20" xfId="0" applyBorder="1"/>
    <xf numFmtId="166" fontId="9" fillId="0" borderId="0" xfId="0" applyNumberFormat="1" applyFont="1" applyBorder="1"/>
    <xf numFmtId="166" fontId="11" fillId="0" borderId="0" xfId="0" applyNumberFormat="1" applyFont="1" applyBorder="1" applyAlignment="1">
      <alignment horizontal="left" indent="1"/>
    </xf>
    <xf numFmtId="166" fontId="9" fillId="0" borderId="17" xfId="0" applyNumberFormat="1" applyFont="1" applyBorder="1"/>
    <xf numFmtId="166" fontId="11" fillId="0" borderId="17" xfId="0" applyNumberFormat="1" applyFont="1" applyBorder="1" applyAlignment="1">
      <alignment horizontal="left" indent="1"/>
    </xf>
    <xf numFmtId="2" fontId="9" fillId="0" borderId="0" xfId="0" applyNumberFormat="1" applyFont="1" applyBorder="1"/>
    <xf numFmtId="0" fontId="10" fillId="0" borderId="0" xfId="0" applyFont="1"/>
    <xf numFmtId="0" fontId="2" fillId="0" borderId="0" xfId="0" applyFont="1" applyAlignment="1">
      <alignment horizontal="left" indent="3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166" fontId="3" fillId="0" borderId="0" xfId="0" applyNumberFormat="1" applyFont="1" applyBorder="1"/>
    <xf numFmtId="166" fontId="3" fillId="0" borderId="17" xfId="0" applyNumberFormat="1" applyFont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164" fontId="0" fillId="0" borderId="0" xfId="0" applyNumberFormat="1"/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2" borderId="1" xfId="0" applyNumberForma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 vertical="top" wrapText="1"/>
    </xf>
    <xf numFmtId="164" fontId="1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0" xfId="0" applyNumberFormat="1" applyFont="1"/>
    <xf numFmtId="2" fontId="10" fillId="0" borderId="14" xfId="0" applyNumberFormat="1" applyFont="1" applyBorder="1"/>
    <xf numFmtId="2" fontId="10" fillId="0" borderId="14" xfId="0" applyNumberFormat="1" applyFont="1" applyBorder="1"/>
    <xf numFmtId="1" fontId="0" fillId="0" borderId="0" xfId="0" applyNumberFormat="1"/>
    <xf numFmtId="1" fontId="8" fillId="0" borderId="0" xfId="0" applyNumberFormat="1" applyFont="1" applyFill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4" fillId="0" borderId="0" xfId="0" applyNumberFormat="1" applyFont="1"/>
    <xf numFmtId="0" fontId="5" fillId="0" borderId="0" xfId="0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SearchTypeStats!$G$6:$H$6</c:f>
              <c:strCache>
                <c:ptCount val="2"/>
                <c:pt idx="0">
                  <c:v>FS</c:v>
                </c:pt>
                <c:pt idx="1">
                  <c:v>CS</c:v>
                </c:pt>
              </c:strCache>
            </c:strRef>
          </c:cat>
          <c:val>
            <c:numRef>
              <c:f>SearchTypeStats!$G$10:$H$10</c:f>
              <c:numCache>
                <c:formatCode>0.0</c:formatCode>
                <c:ptCount val="2"/>
                <c:pt idx="0">
                  <c:v>736.9404255319149</c:v>
                </c:pt>
                <c:pt idx="1">
                  <c:v>887.6340425531915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137960"/>
        <c:axId val="2112134584"/>
      </c:barChart>
      <c:catAx>
        <c:axId val="211213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12134584"/>
        <c:crosses val="autoZero"/>
        <c:auto val="1"/>
        <c:lblAlgn val="ctr"/>
        <c:lblOffset val="100"/>
        <c:noMultiLvlLbl val="0"/>
      </c:catAx>
      <c:valAx>
        <c:axId val="21121345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12137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382156177846"/>
          <c:y val="0.0476190476190476"/>
          <c:w val="0.507903025279735"/>
          <c:h val="0.812658758564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SearchTypeStats!$G$57</c:f>
                <c:numCache>
                  <c:formatCode>General</c:formatCode>
                  <c:ptCount val="1"/>
                  <c:pt idx="0">
                    <c:v>10.3092567961321</c:v>
                  </c:pt>
                </c:numCache>
              </c:numRef>
            </c:plus>
            <c:minus>
              <c:numRef>
                <c:f>SearchTypeStats!$G$57</c:f>
                <c:numCache>
                  <c:formatCode>General</c:formatCode>
                  <c:ptCount val="1"/>
                  <c:pt idx="0">
                    <c:v>10.3092567961321</c:v>
                  </c:pt>
                </c:numCache>
              </c:numRef>
            </c:minus>
          </c:errBars>
          <c:cat>
            <c:strRef>
              <c:f>SearchTypeStats!$E$19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SearchTypeStats!$G$19</c:f>
              <c:numCache>
                <c:formatCode>0.0</c:formatCode>
                <c:ptCount val="1"/>
                <c:pt idx="0">
                  <c:v>-150.6936170212766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238040"/>
        <c:axId val="2072235112"/>
      </c:barChart>
      <c:catAx>
        <c:axId val="207223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235112"/>
        <c:crosses val="autoZero"/>
        <c:auto val="1"/>
        <c:lblAlgn val="ctr"/>
        <c:lblOffset val="100"/>
        <c:noMultiLvlLbl val="0"/>
      </c:catAx>
      <c:valAx>
        <c:axId val="20722351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72238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SearchType!$D$8</c:f>
                <c:numCache>
                  <c:formatCode>General</c:formatCode>
                  <c:ptCount val="1"/>
                  <c:pt idx="0">
                    <c:v>10.3092567961321</c:v>
                  </c:pt>
                </c:numCache>
              </c:numRef>
            </c:plus>
            <c:minus>
              <c:numRef>
                <c:f>SearchType!$D$8</c:f>
                <c:numCache>
                  <c:formatCode>General</c:formatCode>
                  <c:ptCount val="1"/>
                  <c:pt idx="0">
                    <c:v>10.3092567961321</c:v>
                  </c:pt>
                </c:numCache>
              </c:numRef>
            </c:minus>
          </c:errBars>
          <c:cat>
            <c:strRef>
              <c:f>SearchType!$B$2:$C$2</c:f>
              <c:strCache>
                <c:ptCount val="2"/>
                <c:pt idx="0">
                  <c:v>Feature Search</c:v>
                </c:pt>
                <c:pt idx="1">
                  <c:v>Conjunctive Search</c:v>
                </c:pt>
              </c:strCache>
            </c:strRef>
          </c:cat>
          <c:val>
            <c:numRef>
              <c:f>SearchType!$B$5:$C$5</c:f>
              <c:numCache>
                <c:formatCode>0.0</c:formatCode>
                <c:ptCount val="2"/>
                <c:pt idx="0">
                  <c:v>736.9404255319149</c:v>
                </c:pt>
                <c:pt idx="1">
                  <c:v>887.6340425531915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89640"/>
        <c:axId val="2072186712"/>
      </c:barChart>
      <c:catAx>
        <c:axId val="2072189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2186712"/>
        <c:crossesAt val="0.0"/>
        <c:auto val="1"/>
        <c:lblAlgn val="ctr"/>
        <c:lblOffset val="100"/>
        <c:noMultiLvlLbl val="0"/>
      </c:catAx>
      <c:valAx>
        <c:axId val="2072186712"/>
        <c:scaling>
          <c:orientation val="minMax"/>
          <c:max val="1000.0"/>
          <c:min val="0.0"/>
        </c:scaling>
        <c:delete val="0"/>
        <c:axPos val="l"/>
        <c:numFmt formatCode="0" sourceLinked="0"/>
        <c:majorTickMark val="out"/>
        <c:minorTickMark val="none"/>
        <c:tickLblPos val="nextTo"/>
        <c:crossAx val="2072189640"/>
        <c:crosses val="autoZero"/>
        <c:crossBetween val="between"/>
        <c:majorUnit val="100.0"/>
        <c:minorUnit val="20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NumObjectsStats!$G$6:$H$6</c:f>
              <c:numCache>
                <c:formatCode>General</c:formatCode>
                <c:ptCount val="2"/>
                <c:pt idx="0">
                  <c:v>4.0</c:v>
                </c:pt>
                <c:pt idx="1">
                  <c:v>16.0</c:v>
                </c:pt>
              </c:numCache>
            </c:numRef>
          </c:cat>
          <c:val>
            <c:numRef>
              <c:f>NumObjectsStats!$G$10:$H$10</c:f>
              <c:numCache>
                <c:formatCode>0.0</c:formatCode>
                <c:ptCount val="2"/>
                <c:pt idx="0">
                  <c:v>763.0127659574468</c:v>
                </c:pt>
                <c:pt idx="1">
                  <c:v>861.0191489361702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060472"/>
        <c:axId val="2112057144"/>
      </c:barChart>
      <c:catAx>
        <c:axId val="211206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12057144"/>
        <c:crossesAt val="0.0"/>
        <c:auto val="1"/>
        <c:lblAlgn val="ctr"/>
        <c:lblOffset val="100"/>
        <c:noMultiLvlLbl val="0"/>
      </c:catAx>
      <c:valAx>
        <c:axId val="2112057144"/>
        <c:scaling>
          <c:orientation val="minMax"/>
          <c:max val="1000.0"/>
          <c:min val="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12060472"/>
        <c:crosses val="autoZero"/>
        <c:crossBetween val="between"/>
        <c:majorUnit val="100.0"/>
        <c:minorUnit val="2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382156177846"/>
          <c:y val="0.0476190476190476"/>
          <c:w val="0.507903025279735"/>
          <c:h val="0.812658758564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SearchTypeStats!$G$57</c:f>
                <c:numCache>
                  <c:formatCode>General</c:formatCode>
                  <c:ptCount val="1"/>
                  <c:pt idx="0">
                    <c:v>10.3092567961321</c:v>
                  </c:pt>
                </c:numCache>
              </c:numRef>
            </c:plus>
            <c:minus>
              <c:numRef>
                <c:f>SearchTypeStats!$G$57</c:f>
                <c:numCache>
                  <c:formatCode>General</c:formatCode>
                  <c:ptCount val="1"/>
                  <c:pt idx="0">
                    <c:v>10.3092567961321</c:v>
                  </c:pt>
                </c:numCache>
              </c:numRef>
            </c:minus>
          </c:errBars>
          <c:cat>
            <c:strRef>
              <c:f>NumObjectsStats!$E$19</c:f>
              <c:strCache>
                <c:ptCount val="1"/>
                <c:pt idx="0">
                  <c:v>mean of diff scores</c:v>
                </c:pt>
              </c:strCache>
            </c:strRef>
          </c:cat>
          <c:val>
            <c:numRef>
              <c:f>NumObjectsStats!$G$19</c:f>
              <c:numCache>
                <c:formatCode>0.0</c:formatCode>
                <c:ptCount val="1"/>
                <c:pt idx="0">
                  <c:v>-98.00638297872341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032872"/>
        <c:axId val="2112029944"/>
      </c:barChart>
      <c:catAx>
        <c:axId val="211203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2029944"/>
        <c:crosses val="autoZero"/>
        <c:auto val="1"/>
        <c:lblAlgn val="ctr"/>
        <c:lblOffset val="100"/>
        <c:noMultiLvlLbl val="0"/>
      </c:catAx>
      <c:valAx>
        <c:axId val="2112029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12032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NumObjects!$D$7</c:f>
                <c:numCache>
                  <c:formatCode>General</c:formatCode>
                  <c:ptCount val="1"/>
                  <c:pt idx="0">
                    <c:v>8.086706870936565</c:v>
                  </c:pt>
                </c:numCache>
              </c:numRef>
            </c:plus>
            <c:minus>
              <c:numRef>
                <c:f>NumObjects!$D$7</c:f>
                <c:numCache>
                  <c:formatCode>General</c:formatCode>
                  <c:ptCount val="1"/>
                  <c:pt idx="0">
                    <c:v>8.086706870936565</c:v>
                  </c:pt>
                </c:numCache>
              </c:numRef>
            </c:minus>
          </c:errBars>
          <c:cat>
            <c:strRef>
              <c:f>NumObjects!$A$3:$A$4</c:f>
              <c:strCache>
                <c:ptCount val="2"/>
                <c:pt idx="0">
                  <c:v>4 objects</c:v>
                </c:pt>
                <c:pt idx="1">
                  <c:v>16 objects</c:v>
                </c:pt>
              </c:strCache>
            </c:strRef>
          </c:cat>
          <c:val>
            <c:numRef>
              <c:f>NumObjects!$D$3:$D$4</c:f>
              <c:numCache>
                <c:formatCode>0.0</c:formatCode>
                <c:ptCount val="2"/>
                <c:pt idx="0">
                  <c:v>763.0127659574468</c:v>
                </c:pt>
                <c:pt idx="1">
                  <c:v>861.0191489361702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994168"/>
        <c:axId val="2111991240"/>
      </c:barChart>
      <c:catAx>
        <c:axId val="211199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1991240"/>
        <c:crossesAt val="0.0"/>
        <c:auto val="1"/>
        <c:lblAlgn val="ctr"/>
        <c:lblOffset val="100"/>
        <c:noMultiLvlLbl val="0"/>
      </c:catAx>
      <c:valAx>
        <c:axId val="2111991240"/>
        <c:scaling>
          <c:orientation val="minMax"/>
          <c:max val="1000.0"/>
          <c:min val="0.0"/>
        </c:scaling>
        <c:delete val="0"/>
        <c:axPos val="l"/>
        <c:numFmt formatCode="0" sourceLinked="0"/>
        <c:majorTickMark val="out"/>
        <c:minorTickMark val="none"/>
        <c:tickLblPos val="nextTo"/>
        <c:crossAx val="2111994168"/>
        <c:crosses val="autoZero"/>
        <c:crossBetween val="between"/>
        <c:majorUnit val="100.0"/>
        <c:minorUnit val="20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Interaction!$B$2</c:f>
              <c:strCache>
                <c:ptCount val="1"/>
                <c:pt idx="0">
                  <c:v>Feature Search</c:v>
                </c:pt>
              </c:strCache>
            </c:strRef>
          </c:tx>
          <c:spPr>
            <a:ln>
              <a:prstDash val="sysDash"/>
            </a:ln>
          </c:spPr>
          <c:marker>
            <c:symbol val="diamond"/>
            <c:size val="3"/>
          </c:marker>
          <c:errBars>
            <c:errDir val="y"/>
            <c:errBarType val="both"/>
            <c:errValType val="cust"/>
            <c:noEndCap val="0"/>
            <c:plus>
              <c:numRef>
                <c:f>Interaction!$D$8</c:f>
                <c:numCache>
                  <c:formatCode>General</c:formatCode>
                  <c:ptCount val="1"/>
                  <c:pt idx="0">
                    <c:v>10.23909066582733</c:v>
                  </c:pt>
                </c:numCache>
              </c:numRef>
            </c:plus>
            <c:minus>
              <c:numRef>
                <c:f>Interaction!$D$8</c:f>
                <c:numCache>
                  <c:formatCode>General</c:formatCode>
                  <c:ptCount val="1"/>
                  <c:pt idx="0">
                    <c:v>10.23909066582733</c:v>
                  </c:pt>
                </c:numCache>
              </c:numRef>
            </c:minus>
          </c:errBars>
          <c:cat>
            <c:strRef>
              <c:f>Interaction!$A$3:$A$4</c:f>
              <c:strCache>
                <c:ptCount val="2"/>
                <c:pt idx="0">
                  <c:v>4 objects</c:v>
                </c:pt>
                <c:pt idx="1">
                  <c:v>16 objects</c:v>
                </c:pt>
              </c:strCache>
            </c:strRef>
          </c:cat>
          <c:val>
            <c:numRef>
              <c:f>Interaction!$B$3:$B$4</c:f>
              <c:numCache>
                <c:formatCode>0.0</c:formatCode>
                <c:ptCount val="2"/>
                <c:pt idx="0">
                  <c:v>732.0553191489362</c:v>
                </c:pt>
                <c:pt idx="1">
                  <c:v>741.263829787234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Interaction!$C$2</c:f>
              <c:strCache>
                <c:ptCount val="1"/>
                <c:pt idx="0">
                  <c:v>Conjunctive Search</c:v>
                </c:pt>
              </c:strCache>
            </c:strRef>
          </c:tx>
          <c:marker>
            <c:symbol val="square"/>
            <c:size val="3"/>
          </c:marker>
          <c:errBars>
            <c:errDir val="y"/>
            <c:errBarType val="both"/>
            <c:errValType val="cust"/>
            <c:noEndCap val="0"/>
            <c:plus>
              <c:numRef>
                <c:f>Interaction!$D$9</c:f>
                <c:numCache>
                  <c:formatCode>General</c:formatCode>
                  <c:ptCount val="1"/>
                  <c:pt idx="0">
                    <c:v>13.00311968721836</c:v>
                  </c:pt>
                </c:numCache>
              </c:numRef>
            </c:plus>
            <c:minus>
              <c:numRef>
                <c:f>Interaction!$D$9</c:f>
                <c:numCache>
                  <c:formatCode>General</c:formatCode>
                  <c:ptCount val="1"/>
                  <c:pt idx="0">
                    <c:v>13.00311968721836</c:v>
                  </c:pt>
                </c:numCache>
              </c:numRef>
            </c:minus>
          </c:errBars>
          <c:cat>
            <c:strRef>
              <c:f>Interaction!$A$3:$A$4</c:f>
              <c:strCache>
                <c:ptCount val="2"/>
                <c:pt idx="0">
                  <c:v>4 objects</c:v>
                </c:pt>
                <c:pt idx="1">
                  <c:v>16 objects</c:v>
                </c:pt>
              </c:strCache>
            </c:strRef>
          </c:cat>
          <c:val>
            <c:numRef>
              <c:f>Interaction!$C$3:$C$4</c:f>
              <c:numCache>
                <c:formatCode>0.0</c:formatCode>
                <c:ptCount val="2"/>
                <c:pt idx="0">
                  <c:v>793.9702127659574</c:v>
                </c:pt>
                <c:pt idx="1">
                  <c:v>980.7744680851063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939768"/>
        <c:axId val="2111936840"/>
      </c:lineChart>
      <c:catAx>
        <c:axId val="2111939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1936840"/>
        <c:crossesAt val="0.0"/>
        <c:auto val="1"/>
        <c:lblAlgn val="ctr"/>
        <c:lblOffset val="100"/>
        <c:noMultiLvlLbl val="0"/>
      </c:catAx>
      <c:valAx>
        <c:axId val="2111936840"/>
        <c:scaling>
          <c:orientation val="minMax"/>
          <c:max val="1100.0"/>
          <c:min val="500.0"/>
        </c:scaling>
        <c:delete val="0"/>
        <c:axPos val="l"/>
        <c:numFmt formatCode="0" sourceLinked="0"/>
        <c:majorTickMark val="out"/>
        <c:minorTickMark val="none"/>
        <c:tickLblPos val="nextTo"/>
        <c:crossAx val="2111939768"/>
        <c:crosses val="autoZero"/>
        <c:crossBetween val="between"/>
        <c:majorUnit val="100.0"/>
        <c:minorUnit val="20.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OwnResults!$B$2</c:f>
              <c:strCache>
                <c:ptCount val="1"/>
                <c:pt idx="0">
                  <c:v>Feature Search</c:v>
                </c:pt>
              </c:strCache>
            </c:strRef>
          </c:tx>
          <c:spPr>
            <a:ln>
              <a:prstDash val="sysDash"/>
            </a:ln>
          </c:spPr>
          <c:cat>
            <c:strRef>
              <c:f>OwnResults!$A$3:$A$4</c:f>
              <c:strCache>
                <c:ptCount val="2"/>
                <c:pt idx="0">
                  <c:v>4 objects</c:v>
                </c:pt>
                <c:pt idx="1">
                  <c:v>16 objects</c:v>
                </c:pt>
              </c:strCache>
            </c:strRef>
          </c:cat>
          <c:val>
            <c:numRef>
              <c:f>OwnResults!$B$3:$B$4</c:f>
              <c:numCache>
                <c:formatCode>General</c:formatCode>
                <c:ptCount val="2"/>
                <c:pt idx="0">
                  <c:v>469.0</c:v>
                </c:pt>
                <c:pt idx="1">
                  <c:v>580.0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OwnResults!$C$2</c:f>
              <c:strCache>
                <c:ptCount val="1"/>
                <c:pt idx="0">
                  <c:v>Conjunctive Search</c:v>
                </c:pt>
              </c:strCache>
            </c:strRef>
          </c:tx>
          <c:marker>
            <c:symbol val="square"/>
            <c:size val="5"/>
          </c:marker>
          <c:cat>
            <c:strRef>
              <c:f>OwnResults!$A$3:$A$4</c:f>
              <c:strCache>
                <c:ptCount val="2"/>
                <c:pt idx="0">
                  <c:v>4 objects</c:v>
                </c:pt>
                <c:pt idx="1">
                  <c:v>16 objects</c:v>
                </c:pt>
              </c:strCache>
            </c:strRef>
          </c:cat>
          <c:val>
            <c:numRef>
              <c:f>OwnResults!$C$3:$C$4</c:f>
              <c:numCache>
                <c:formatCode>General</c:formatCode>
                <c:ptCount val="2"/>
                <c:pt idx="0">
                  <c:v>664.0</c:v>
                </c:pt>
                <c:pt idx="1">
                  <c:v>1076.0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980248"/>
        <c:axId val="2076983224"/>
      </c:lineChart>
      <c:catAx>
        <c:axId val="2076980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6983224"/>
        <c:crossesAt val="0.0"/>
        <c:auto val="1"/>
        <c:lblAlgn val="ctr"/>
        <c:lblOffset val="100"/>
        <c:noMultiLvlLbl val="0"/>
      </c:catAx>
      <c:valAx>
        <c:axId val="2076983224"/>
        <c:scaling>
          <c:orientation val="minMax"/>
          <c:max val="1200.0"/>
          <c:min val="0.0"/>
        </c:scaling>
        <c:delete val="0"/>
        <c:axPos val="l"/>
        <c:numFmt formatCode="0" sourceLinked="0"/>
        <c:majorTickMark val="out"/>
        <c:minorTickMark val="none"/>
        <c:tickLblPos val="nextTo"/>
        <c:crossAx val="2076980248"/>
        <c:crosses val="autoZero"/>
        <c:crossBetween val="between"/>
        <c:majorUnit val="100.0"/>
        <c:minorUnit val="20.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12700</xdr:rowOff>
    </xdr:from>
    <xdr:to>
      <xdr:col>3</xdr:col>
      <xdr:colOff>457200</xdr:colOff>
      <xdr:row>27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30</xdr:row>
      <xdr:rowOff>38100</xdr:rowOff>
    </xdr:from>
    <xdr:to>
      <xdr:col>7</xdr:col>
      <xdr:colOff>596900</xdr:colOff>
      <xdr:row>51</xdr:row>
      <xdr:rowOff>50800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30</xdr:row>
      <xdr:rowOff>12700</xdr:rowOff>
    </xdr:from>
    <xdr:to>
      <xdr:col>9</xdr:col>
      <xdr:colOff>1346200</xdr:colOff>
      <xdr:row>51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12700</xdr:rowOff>
    </xdr:from>
    <xdr:to>
      <xdr:col>3</xdr:col>
      <xdr:colOff>457200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50800</xdr:rowOff>
    </xdr:from>
    <xdr:to>
      <xdr:col>3</xdr:col>
      <xdr:colOff>457200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50800</xdr:rowOff>
    </xdr:from>
    <xdr:to>
      <xdr:col>3</xdr:col>
      <xdr:colOff>457200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view="pageLayout" workbookViewId="0">
      <selection activeCell="G59" sqref="G59"/>
    </sheetView>
  </sheetViews>
  <sheetFormatPr baseColWidth="10" defaultRowHeight="13" x14ac:dyDescent="0"/>
  <cols>
    <col min="1" max="2" width="5.85546875" customWidth="1"/>
    <col min="3" max="3" width="3.5703125" customWidth="1"/>
    <col min="4" max="4" width="4.28515625" customWidth="1"/>
    <col min="5" max="5" width="13.140625" customWidth="1"/>
    <col min="6" max="6" width="1.42578125" customWidth="1"/>
    <col min="7" max="7" width="8.42578125" customWidth="1"/>
    <col min="8" max="8" width="8.28515625" customWidth="1"/>
    <col min="9" max="9" width="1.7109375" customWidth="1"/>
    <col min="10" max="10" width="16.28515625" customWidth="1"/>
  </cols>
  <sheetData>
    <row r="1" spans="1:10">
      <c r="A1" s="7" t="s">
        <v>54</v>
      </c>
    </row>
    <row r="2" spans="1:10" ht="6" customHeight="1"/>
    <row r="3" spans="1:10">
      <c r="A3" s="8" t="s">
        <v>57</v>
      </c>
    </row>
    <row r="4" spans="1:10">
      <c r="A4" s="8" t="s">
        <v>30</v>
      </c>
    </row>
    <row r="5" spans="1:10" ht="7" customHeight="1"/>
    <row r="6" spans="1:10">
      <c r="A6" s="9" t="s">
        <v>55</v>
      </c>
      <c r="B6" s="9" t="s">
        <v>56</v>
      </c>
      <c r="C6" s="10" t="s">
        <v>32</v>
      </c>
      <c r="D6" s="10" t="s">
        <v>33</v>
      </c>
      <c r="G6" s="11" t="str">
        <f>A6</f>
        <v>FS</v>
      </c>
      <c r="H6" s="11" t="str">
        <f>B6</f>
        <v>CS</v>
      </c>
      <c r="I6" s="11"/>
    </row>
    <row r="7" spans="1:10" ht="14" thickBot="1">
      <c r="A7" s="12">
        <v>771</v>
      </c>
      <c r="B7" s="12">
        <v>902</v>
      </c>
      <c r="C7" s="13">
        <f>A7-B7</f>
        <v>-131</v>
      </c>
      <c r="D7" s="14">
        <f>C7^2</f>
        <v>17161</v>
      </c>
      <c r="E7" s="15" t="s">
        <v>34</v>
      </c>
      <c r="F7" s="15"/>
      <c r="G7" s="16">
        <f>COUNT(A7:A250)</f>
        <v>235</v>
      </c>
      <c r="H7" s="16">
        <f>COUNT(B7:B250)</f>
        <v>235</v>
      </c>
      <c r="I7" s="17"/>
      <c r="J7" s="18" t="s">
        <v>35</v>
      </c>
    </row>
    <row r="8" spans="1:10">
      <c r="A8" s="12">
        <v>583</v>
      </c>
      <c r="B8" s="12">
        <v>775</v>
      </c>
      <c r="C8" s="13">
        <f t="shared" ref="C8:C71" si="0">A8-B8</f>
        <v>-192</v>
      </c>
      <c r="D8" s="14">
        <f t="shared" ref="D8:D71" si="1">C8^2</f>
        <v>36864</v>
      </c>
      <c r="E8" s="15" t="s">
        <v>60</v>
      </c>
      <c r="F8" s="15"/>
      <c r="G8" s="64">
        <f>MODE(A7:A250)</f>
        <v>684</v>
      </c>
      <c r="H8" s="65">
        <f>MODE(B7:B250)</f>
        <v>867</v>
      </c>
      <c r="I8" s="19"/>
      <c r="J8" s="18" t="s">
        <v>61</v>
      </c>
    </row>
    <row r="9" spans="1:10">
      <c r="A9" s="12">
        <v>800</v>
      </c>
      <c r="B9" s="12">
        <v>929</v>
      </c>
      <c r="C9" s="13">
        <f t="shared" si="0"/>
        <v>-129</v>
      </c>
      <c r="D9" s="14">
        <f t="shared" si="1"/>
        <v>16641</v>
      </c>
      <c r="E9" s="15" t="s">
        <v>62</v>
      </c>
      <c r="F9" s="15"/>
      <c r="G9" s="55">
        <f>MEDIAN(A7:A250)</f>
        <v>729</v>
      </c>
      <c r="H9" s="56">
        <f>MEDIAN(B7:B250)</f>
        <v>876</v>
      </c>
      <c r="I9" s="19"/>
      <c r="J9" s="18" t="s">
        <v>63</v>
      </c>
    </row>
    <row r="10" spans="1:10" ht="14" thickBot="1">
      <c r="A10" s="12">
        <v>678</v>
      </c>
      <c r="B10" s="12">
        <v>867</v>
      </c>
      <c r="C10" s="13">
        <f t="shared" si="0"/>
        <v>-189</v>
      </c>
      <c r="D10" s="14">
        <f t="shared" si="1"/>
        <v>35721</v>
      </c>
      <c r="E10" s="15" t="s">
        <v>64</v>
      </c>
      <c r="F10" s="15"/>
      <c r="G10" s="57">
        <f>AVERAGE(A7:A250)</f>
        <v>736.94042553191491</v>
      </c>
      <c r="H10" s="58">
        <f>AVERAGE(B7:B250)</f>
        <v>887.63404255319153</v>
      </c>
      <c r="I10" s="19"/>
      <c r="J10" s="18" t="s">
        <v>65</v>
      </c>
    </row>
    <row r="11" spans="1:10">
      <c r="A11" s="12">
        <v>651</v>
      </c>
      <c r="B11" s="12">
        <v>800</v>
      </c>
      <c r="C11" s="13">
        <f t="shared" si="0"/>
        <v>-149</v>
      </c>
      <c r="D11" s="14">
        <f t="shared" si="1"/>
        <v>22201</v>
      </c>
      <c r="E11" s="15" t="s">
        <v>66</v>
      </c>
      <c r="F11" s="15"/>
      <c r="G11" s="59">
        <f>MIN(A7:A250)</f>
        <v>279</v>
      </c>
      <c r="H11" s="59">
        <f>MIN(B7:B250)</f>
        <v>278</v>
      </c>
      <c r="I11" s="19"/>
      <c r="J11" s="18" t="s">
        <v>67</v>
      </c>
    </row>
    <row r="12" spans="1:10" ht="14" thickBot="1">
      <c r="A12" s="12">
        <v>589</v>
      </c>
      <c r="B12" s="12">
        <v>828</v>
      </c>
      <c r="C12" s="13">
        <f t="shared" si="0"/>
        <v>-239</v>
      </c>
      <c r="D12" s="14">
        <f t="shared" si="1"/>
        <v>57121</v>
      </c>
      <c r="E12" s="15" t="s">
        <v>68</v>
      </c>
      <c r="F12" s="15"/>
      <c r="G12" s="60">
        <f>MAX(A7:A250)</f>
        <v>1140</v>
      </c>
      <c r="H12" s="60">
        <f>MAX(B7:B250)</f>
        <v>1302</v>
      </c>
      <c r="I12" s="19"/>
      <c r="J12" s="18" t="s">
        <v>69</v>
      </c>
    </row>
    <row r="13" spans="1:10">
      <c r="A13" s="12">
        <v>614</v>
      </c>
      <c r="B13" s="12">
        <v>817</v>
      </c>
      <c r="C13" s="13">
        <f t="shared" si="0"/>
        <v>-203</v>
      </c>
      <c r="D13" s="14">
        <f t="shared" si="1"/>
        <v>41209</v>
      </c>
      <c r="E13" s="15" t="s">
        <v>70</v>
      </c>
      <c r="F13" s="15"/>
      <c r="G13" s="61">
        <f>G12-G11</f>
        <v>861</v>
      </c>
      <c r="H13" s="62">
        <f>H12-H11</f>
        <v>1024</v>
      </c>
      <c r="I13" s="19"/>
      <c r="J13" s="18" t="s">
        <v>0</v>
      </c>
    </row>
    <row r="14" spans="1:10">
      <c r="A14" s="12">
        <v>797</v>
      </c>
      <c r="B14" s="12">
        <v>1090</v>
      </c>
      <c r="C14" s="13">
        <f t="shared" si="0"/>
        <v>-293</v>
      </c>
      <c r="D14" s="14">
        <f t="shared" si="1"/>
        <v>85849</v>
      </c>
      <c r="E14" s="15" t="s">
        <v>1</v>
      </c>
      <c r="F14" s="15"/>
      <c r="G14" s="55">
        <f>STDEV(A7:A250)</f>
        <v>109.82879384334112</v>
      </c>
      <c r="H14" s="56">
        <f>STDEV(B7:B250)</f>
        <v>139.52940638592423</v>
      </c>
      <c r="I14" s="19"/>
      <c r="J14" s="18" t="s">
        <v>2</v>
      </c>
    </row>
    <row r="15" spans="1:10">
      <c r="A15" s="12">
        <v>593</v>
      </c>
      <c r="B15" s="12">
        <v>834</v>
      </c>
      <c r="C15" s="13">
        <f t="shared" si="0"/>
        <v>-241</v>
      </c>
      <c r="D15" s="14">
        <f t="shared" si="1"/>
        <v>58081</v>
      </c>
      <c r="E15" s="15" t="s">
        <v>3</v>
      </c>
      <c r="F15" s="15"/>
      <c r="G15" s="55">
        <f>VAR(A7:A250)</f>
        <v>12062.363957083124</v>
      </c>
      <c r="H15" s="56">
        <f>VAR(B7:B250)</f>
        <v>19468.455246408397</v>
      </c>
      <c r="I15" s="19"/>
      <c r="J15" s="18" t="s">
        <v>4</v>
      </c>
    </row>
    <row r="16" spans="1:10" ht="14" thickBot="1">
      <c r="A16" s="12">
        <v>692</v>
      </c>
      <c r="B16" s="12">
        <v>773</v>
      </c>
      <c r="C16" s="13">
        <f t="shared" si="0"/>
        <v>-81</v>
      </c>
      <c r="D16" s="14">
        <f t="shared" si="1"/>
        <v>6561</v>
      </c>
      <c r="E16" s="15" t="s">
        <v>25</v>
      </c>
      <c r="F16" s="15"/>
      <c r="G16" s="57">
        <f>G14/SQRT(G7)</f>
        <v>7.1644405453610469</v>
      </c>
      <c r="H16" s="58">
        <f>H14/SQRT(H7)</f>
        <v>9.1018948802020603</v>
      </c>
      <c r="I16" s="19"/>
      <c r="J16" s="18" t="s">
        <v>5</v>
      </c>
    </row>
    <row r="17" spans="1:10">
      <c r="A17" s="12">
        <v>685</v>
      </c>
      <c r="B17" s="12">
        <v>777</v>
      </c>
      <c r="C17" s="13">
        <f t="shared" si="0"/>
        <v>-92</v>
      </c>
      <c r="D17" s="14">
        <f t="shared" si="1"/>
        <v>8464</v>
      </c>
      <c r="E17" s="15"/>
      <c r="F17" s="15"/>
      <c r="G17" s="19"/>
      <c r="H17" s="19"/>
      <c r="I17" s="19"/>
      <c r="J17" s="18"/>
    </row>
    <row r="18" spans="1:10">
      <c r="A18" s="12">
        <v>699</v>
      </c>
      <c r="B18" s="12">
        <v>841</v>
      </c>
      <c r="C18" s="13">
        <f t="shared" si="0"/>
        <v>-142</v>
      </c>
      <c r="D18" s="14">
        <f t="shared" si="1"/>
        <v>20164</v>
      </c>
      <c r="E18" s="20" t="s">
        <v>6</v>
      </c>
      <c r="F18" s="15"/>
      <c r="G18" s="63">
        <f>(SUM(D7:D250)-((SUM(C7:C250)^2)/G7))/(G7-1)</f>
        <v>6501.6920531005635</v>
      </c>
      <c r="H18" s="21"/>
      <c r="I18" s="19"/>
      <c r="J18" s="18"/>
    </row>
    <row r="19" spans="1:10">
      <c r="A19" s="12">
        <v>771</v>
      </c>
      <c r="B19" s="12">
        <v>871</v>
      </c>
      <c r="C19" s="13">
        <f t="shared" si="0"/>
        <v>-100</v>
      </c>
      <c r="D19" s="14">
        <f t="shared" si="1"/>
        <v>10000</v>
      </c>
      <c r="E19" s="15" t="s">
        <v>7</v>
      </c>
      <c r="F19" s="15"/>
      <c r="G19" s="63">
        <f>(SUM(C7:C250)/G7)</f>
        <v>-150.69361702127659</v>
      </c>
      <c r="H19" s="23" t="s">
        <v>8</v>
      </c>
      <c r="I19" s="19"/>
      <c r="J19" s="18"/>
    </row>
    <row r="20" spans="1:10">
      <c r="A20" s="12">
        <v>691</v>
      </c>
      <c r="B20" s="12">
        <v>789</v>
      </c>
      <c r="C20" s="13">
        <f t="shared" si="0"/>
        <v>-98</v>
      </c>
      <c r="D20" s="14">
        <f t="shared" si="1"/>
        <v>9604</v>
      </c>
      <c r="E20" s="15" t="s">
        <v>9</v>
      </c>
      <c r="F20" s="15"/>
      <c r="G20" s="63">
        <f>SQRT(G18*(1/G7))</f>
        <v>5.2599215482785437</v>
      </c>
      <c r="H20" s="23" t="s">
        <v>10</v>
      </c>
      <c r="I20" s="19"/>
      <c r="J20" s="18"/>
    </row>
    <row r="21" spans="1:10">
      <c r="A21" s="12">
        <v>750</v>
      </c>
      <c r="B21" s="12">
        <v>832</v>
      </c>
      <c r="C21" s="13">
        <f t="shared" si="0"/>
        <v>-82</v>
      </c>
      <c r="D21" s="14">
        <f t="shared" si="1"/>
        <v>6724</v>
      </c>
      <c r="E21" s="20" t="s">
        <v>11</v>
      </c>
      <c r="F21" s="15"/>
      <c r="G21" s="63">
        <f>G57*2</f>
        <v>20.618513592264204</v>
      </c>
      <c r="H21" s="24" t="s">
        <v>12</v>
      </c>
      <c r="I21" s="21"/>
    </row>
    <row r="22" spans="1:10">
      <c r="A22" s="12">
        <v>666</v>
      </c>
      <c r="B22" s="12">
        <v>853</v>
      </c>
      <c r="C22" s="13">
        <f t="shared" si="0"/>
        <v>-187</v>
      </c>
      <c r="D22" s="14">
        <f t="shared" si="1"/>
        <v>34969</v>
      </c>
      <c r="E22" s="15"/>
      <c r="F22" s="15"/>
      <c r="G22" s="22"/>
      <c r="H22" s="23"/>
      <c r="I22" s="21"/>
    </row>
    <row r="23" spans="1:10">
      <c r="A23" s="12">
        <v>684</v>
      </c>
      <c r="B23" s="12">
        <v>950</v>
      </c>
      <c r="C23" s="13">
        <f t="shared" si="0"/>
        <v>-266</v>
      </c>
      <c r="D23" s="25">
        <f t="shared" si="1"/>
        <v>70756</v>
      </c>
      <c r="E23" s="26" t="s">
        <v>13</v>
      </c>
      <c r="F23" s="27"/>
      <c r="G23" s="28">
        <f>(G26*2)/SQRT(G27)</f>
        <v>-3.7457402471308243</v>
      </c>
      <c r="H23" s="29" t="s">
        <v>14</v>
      </c>
      <c r="I23" s="30"/>
      <c r="J23" s="31"/>
    </row>
    <row r="24" spans="1:10">
      <c r="A24" s="12">
        <v>688</v>
      </c>
      <c r="B24" s="12">
        <v>798</v>
      </c>
      <c r="C24" s="13">
        <f t="shared" si="0"/>
        <v>-110</v>
      </c>
      <c r="D24" s="25">
        <f t="shared" si="1"/>
        <v>12100</v>
      </c>
      <c r="E24" s="32" t="s">
        <v>15</v>
      </c>
      <c r="F24" s="33"/>
      <c r="G24" s="34">
        <f>(G26^2)/((G26^2)+G27)</f>
        <v>0.77815454529572614</v>
      </c>
      <c r="H24" s="35" t="s">
        <v>16</v>
      </c>
      <c r="I24" s="36"/>
      <c r="J24" s="37"/>
    </row>
    <row r="25" spans="1:10">
      <c r="A25" s="12">
        <v>786</v>
      </c>
      <c r="B25" s="12">
        <v>913</v>
      </c>
      <c r="C25" s="13">
        <f t="shared" si="0"/>
        <v>-127</v>
      </c>
      <c r="D25" s="14">
        <f t="shared" si="1"/>
        <v>16129</v>
      </c>
      <c r="F25" s="15"/>
      <c r="G25" s="38"/>
      <c r="I25" s="21"/>
    </row>
    <row r="26" spans="1:10">
      <c r="A26" s="12">
        <v>586</v>
      </c>
      <c r="B26" s="12">
        <v>675</v>
      </c>
      <c r="C26" s="13">
        <f t="shared" si="0"/>
        <v>-89</v>
      </c>
      <c r="D26" s="25">
        <f t="shared" si="1"/>
        <v>7921</v>
      </c>
      <c r="E26" s="26" t="s">
        <v>17</v>
      </c>
      <c r="F26" s="27"/>
      <c r="G26" s="28">
        <f>G19/G20</f>
        <v>-28.649403919454901</v>
      </c>
      <c r="H26" s="29" t="s">
        <v>18</v>
      </c>
      <c r="I26" s="29"/>
      <c r="J26" s="31"/>
    </row>
    <row r="27" spans="1:10">
      <c r="A27" s="12">
        <v>698</v>
      </c>
      <c r="B27" s="12">
        <v>866</v>
      </c>
      <c r="C27" s="13">
        <f t="shared" si="0"/>
        <v>-168</v>
      </c>
      <c r="D27" s="25">
        <f t="shared" si="1"/>
        <v>28224</v>
      </c>
      <c r="E27" s="39" t="s">
        <v>19</v>
      </c>
      <c r="F27" s="40"/>
      <c r="G27" s="41">
        <f>G7-1</f>
        <v>234</v>
      </c>
      <c r="H27" s="42" t="s">
        <v>20</v>
      </c>
      <c r="I27" s="42"/>
      <c r="J27" s="43"/>
    </row>
    <row r="28" spans="1:10">
      <c r="A28" s="12">
        <v>718</v>
      </c>
      <c r="B28" s="12">
        <v>772</v>
      </c>
      <c r="C28" s="13">
        <f t="shared" si="0"/>
        <v>-54</v>
      </c>
      <c r="D28" s="25">
        <f t="shared" si="1"/>
        <v>2916</v>
      </c>
      <c r="E28" s="39" t="s">
        <v>21</v>
      </c>
      <c r="F28" s="40"/>
      <c r="G28" s="44">
        <f>TDIST(ABS(G26),G27,1)</f>
        <v>9.0718267461988752E-79</v>
      </c>
      <c r="H28" s="42" t="s">
        <v>47</v>
      </c>
      <c r="I28" s="45"/>
      <c r="J28" s="43"/>
    </row>
    <row r="29" spans="1:10">
      <c r="A29" s="12">
        <v>1023</v>
      </c>
      <c r="B29" s="12">
        <v>1264</v>
      </c>
      <c r="C29" s="13">
        <f t="shared" si="0"/>
        <v>-241</v>
      </c>
      <c r="D29" s="25">
        <f t="shared" si="1"/>
        <v>58081</v>
      </c>
      <c r="E29" s="32" t="s">
        <v>48</v>
      </c>
      <c r="F29" s="33"/>
      <c r="G29" s="46">
        <f>TDIST(ABS(G26),G27,2)</f>
        <v>1.814365349239775E-78</v>
      </c>
      <c r="H29" s="35" t="s">
        <v>47</v>
      </c>
      <c r="I29" s="47"/>
      <c r="J29" s="37"/>
    </row>
    <row r="30" spans="1:10">
      <c r="A30" s="12">
        <v>688</v>
      </c>
      <c r="B30" s="12">
        <v>751</v>
      </c>
      <c r="C30" s="13">
        <f t="shared" si="0"/>
        <v>-63</v>
      </c>
      <c r="D30" s="14">
        <f t="shared" si="1"/>
        <v>3969</v>
      </c>
      <c r="E30" s="40"/>
      <c r="F30" s="40"/>
      <c r="G30" s="48"/>
      <c r="H30" s="42"/>
      <c r="I30" s="42"/>
      <c r="J30" s="1"/>
    </row>
    <row r="31" spans="1:10">
      <c r="A31" s="12">
        <v>725</v>
      </c>
      <c r="B31" s="12">
        <v>894</v>
      </c>
      <c r="C31" s="13">
        <f t="shared" si="0"/>
        <v>-169</v>
      </c>
      <c r="D31" s="14">
        <f t="shared" si="1"/>
        <v>28561</v>
      </c>
      <c r="E31" s="40"/>
      <c r="F31" s="40"/>
      <c r="G31" s="44"/>
      <c r="H31" s="42"/>
      <c r="I31" s="42"/>
      <c r="J31" s="1"/>
    </row>
    <row r="32" spans="1:10">
      <c r="A32" s="12">
        <v>654</v>
      </c>
      <c r="B32" s="12">
        <v>725</v>
      </c>
      <c r="C32" s="13">
        <f t="shared" si="0"/>
        <v>-71</v>
      </c>
      <c r="D32" s="14">
        <f t="shared" si="1"/>
        <v>5041</v>
      </c>
      <c r="E32" s="40"/>
      <c r="F32" s="40"/>
      <c r="G32" s="44"/>
      <c r="H32" s="42"/>
      <c r="I32" s="42"/>
      <c r="J32" s="1"/>
    </row>
    <row r="33" spans="1:9">
      <c r="A33" s="12">
        <v>700</v>
      </c>
      <c r="B33" s="12">
        <v>862</v>
      </c>
      <c r="C33" s="13">
        <f t="shared" si="0"/>
        <v>-162</v>
      </c>
      <c r="D33" s="14">
        <f t="shared" si="1"/>
        <v>26244</v>
      </c>
      <c r="E33" s="15"/>
      <c r="F33" s="15"/>
      <c r="G33" s="21"/>
      <c r="H33" s="21"/>
      <c r="I33" s="21"/>
    </row>
    <row r="34" spans="1:9">
      <c r="A34" s="12">
        <v>835</v>
      </c>
      <c r="B34" s="12">
        <v>1075</v>
      </c>
      <c r="C34" s="13">
        <f t="shared" si="0"/>
        <v>-240</v>
      </c>
      <c r="D34" s="14">
        <f t="shared" si="1"/>
        <v>57600</v>
      </c>
      <c r="E34" s="20"/>
      <c r="H34" s="21"/>
      <c r="I34" s="21"/>
    </row>
    <row r="35" spans="1:9">
      <c r="A35" s="12">
        <v>697</v>
      </c>
      <c r="B35" s="12">
        <v>846</v>
      </c>
      <c r="C35" s="13">
        <f t="shared" si="0"/>
        <v>-149</v>
      </c>
      <c r="D35" s="14">
        <f t="shared" si="1"/>
        <v>22201</v>
      </c>
      <c r="H35" s="21"/>
      <c r="I35" s="21"/>
    </row>
    <row r="36" spans="1:9">
      <c r="A36" s="12">
        <v>573</v>
      </c>
      <c r="B36" s="12">
        <v>700</v>
      </c>
      <c r="C36" s="13">
        <f t="shared" si="0"/>
        <v>-127</v>
      </c>
      <c r="D36" s="14">
        <f t="shared" si="1"/>
        <v>16129</v>
      </c>
      <c r="H36" s="21"/>
      <c r="I36" s="21"/>
    </row>
    <row r="37" spans="1:9">
      <c r="A37" s="12">
        <v>1017</v>
      </c>
      <c r="B37" s="12">
        <v>1160</v>
      </c>
      <c r="C37" s="13">
        <f t="shared" si="0"/>
        <v>-143</v>
      </c>
      <c r="D37" s="14">
        <f t="shared" si="1"/>
        <v>20449</v>
      </c>
      <c r="H37" s="21"/>
      <c r="I37" s="21"/>
    </row>
    <row r="38" spans="1:9">
      <c r="A38" s="12">
        <v>828</v>
      </c>
      <c r="B38" s="12">
        <v>1039</v>
      </c>
      <c r="C38" s="13">
        <f t="shared" si="0"/>
        <v>-211</v>
      </c>
      <c r="D38" s="14">
        <f t="shared" si="1"/>
        <v>44521</v>
      </c>
      <c r="E38" s="49"/>
      <c r="F38" s="49"/>
    </row>
    <row r="39" spans="1:9">
      <c r="A39" s="12">
        <v>710</v>
      </c>
      <c r="B39" s="12">
        <v>700</v>
      </c>
      <c r="C39" s="13">
        <f t="shared" si="0"/>
        <v>10</v>
      </c>
      <c r="D39" s="14">
        <f t="shared" si="1"/>
        <v>100</v>
      </c>
    </row>
    <row r="40" spans="1:9">
      <c r="A40" s="12">
        <v>816</v>
      </c>
      <c r="B40" s="12">
        <v>1060</v>
      </c>
      <c r="C40" s="13">
        <f t="shared" si="0"/>
        <v>-244</v>
      </c>
      <c r="D40" s="14">
        <f t="shared" si="1"/>
        <v>59536</v>
      </c>
    </row>
    <row r="41" spans="1:9">
      <c r="A41" s="12">
        <v>729</v>
      </c>
      <c r="B41" s="12">
        <v>957</v>
      </c>
      <c r="C41" s="13">
        <f t="shared" si="0"/>
        <v>-228</v>
      </c>
      <c r="D41" s="14">
        <f t="shared" si="1"/>
        <v>51984</v>
      </c>
    </row>
    <row r="42" spans="1:9">
      <c r="A42" s="12">
        <v>558</v>
      </c>
      <c r="B42" s="12">
        <v>752</v>
      </c>
      <c r="C42" s="13">
        <f t="shared" si="0"/>
        <v>-194</v>
      </c>
      <c r="D42" s="14">
        <f t="shared" si="1"/>
        <v>37636</v>
      </c>
    </row>
    <row r="43" spans="1:9">
      <c r="A43" s="12">
        <v>755</v>
      </c>
      <c r="B43" s="12">
        <v>947</v>
      </c>
      <c r="C43" s="13">
        <f t="shared" si="0"/>
        <v>-192</v>
      </c>
      <c r="D43" s="14">
        <f t="shared" si="1"/>
        <v>36864</v>
      </c>
    </row>
    <row r="44" spans="1:9">
      <c r="A44" s="12">
        <v>622</v>
      </c>
      <c r="B44" s="12">
        <v>807</v>
      </c>
      <c r="C44" s="13">
        <f t="shared" si="0"/>
        <v>-185</v>
      </c>
      <c r="D44" s="14">
        <f t="shared" si="1"/>
        <v>34225</v>
      </c>
    </row>
    <row r="45" spans="1:9">
      <c r="A45" s="12">
        <v>714</v>
      </c>
      <c r="B45" s="12">
        <v>867</v>
      </c>
      <c r="C45" s="13">
        <f t="shared" si="0"/>
        <v>-153</v>
      </c>
      <c r="D45" s="14">
        <f t="shared" si="1"/>
        <v>23409</v>
      </c>
    </row>
    <row r="46" spans="1:9">
      <c r="A46" s="12">
        <v>706</v>
      </c>
      <c r="B46" s="12">
        <v>715</v>
      </c>
      <c r="C46" s="13">
        <f t="shared" si="0"/>
        <v>-9</v>
      </c>
      <c r="D46" s="14">
        <f t="shared" si="1"/>
        <v>81</v>
      </c>
    </row>
    <row r="47" spans="1:9">
      <c r="A47" s="12">
        <v>729</v>
      </c>
      <c r="B47" s="12">
        <v>827</v>
      </c>
      <c r="C47" s="13">
        <f t="shared" si="0"/>
        <v>-98</v>
      </c>
      <c r="D47" s="14">
        <f t="shared" si="1"/>
        <v>9604</v>
      </c>
    </row>
    <row r="48" spans="1:9">
      <c r="A48" s="12">
        <v>687</v>
      </c>
      <c r="B48" s="12">
        <v>795</v>
      </c>
      <c r="C48" s="13">
        <f t="shared" si="0"/>
        <v>-108</v>
      </c>
      <c r="D48" s="14">
        <f t="shared" si="1"/>
        <v>11664</v>
      </c>
    </row>
    <row r="49" spans="1:10">
      <c r="A49" s="12">
        <v>673</v>
      </c>
      <c r="B49" s="12">
        <v>792</v>
      </c>
      <c r="C49" s="13">
        <f t="shared" si="0"/>
        <v>-119</v>
      </c>
      <c r="D49" s="14">
        <f t="shared" si="1"/>
        <v>14161</v>
      </c>
    </row>
    <row r="50" spans="1:10">
      <c r="A50" s="12">
        <v>700</v>
      </c>
      <c r="B50" s="12">
        <v>973</v>
      </c>
      <c r="C50" s="13">
        <f t="shared" si="0"/>
        <v>-273</v>
      </c>
      <c r="D50" s="14">
        <f t="shared" si="1"/>
        <v>74529</v>
      </c>
    </row>
    <row r="51" spans="1:10">
      <c r="A51" s="12">
        <v>613</v>
      </c>
      <c r="B51" s="12">
        <v>696</v>
      </c>
      <c r="C51" s="13">
        <f t="shared" si="0"/>
        <v>-83</v>
      </c>
      <c r="D51" s="14">
        <f t="shared" si="1"/>
        <v>6889</v>
      </c>
    </row>
    <row r="52" spans="1:10">
      <c r="A52" s="12">
        <v>749</v>
      </c>
      <c r="B52" s="12">
        <v>883</v>
      </c>
      <c r="C52" s="13">
        <f t="shared" si="0"/>
        <v>-134</v>
      </c>
      <c r="D52" s="14">
        <f t="shared" si="1"/>
        <v>17956</v>
      </c>
    </row>
    <row r="53" spans="1:10">
      <c r="A53" s="12">
        <v>826</v>
      </c>
      <c r="B53" s="12">
        <v>989</v>
      </c>
      <c r="C53" s="13">
        <f t="shared" si="0"/>
        <v>-163</v>
      </c>
      <c r="D53" s="14">
        <f t="shared" si="1"/>
        <v>26569</v>
      </c>
      <c r="E53" s="50"/>
    </row>
    <row r="54" spans="1:10">
      <c r="A54" s="12">
        <v>668</v>
      </c>
      <c r="B54" s="12">
        <v>765</v>
      </c>
      <c r="C54" s="51">
        <f t="shared" si="0"/>
        <v>-97</v>
      </c>
      <c r="D54" s="52">
        <f t="shared" si="1"/>
        <v>9409</v>
      </c>
    </row>
    <row r="55" spans="1:10">
      <c r="A55" s="12">
        <v>784</v>
      </c>
      <c r="B55" s="12">
        <v>934</v>
      </c>
      <c r="C55" s="13">
        <f t="shared" si="0"/>
        <v>-150</v>
      </c>
      <c r="D55" s="14">
        <f t="shared" si="1"/>
        <v>22500</v>
      </c>
      <c r="G55" t="s">
        <v>49</v>
      </c>
    </row>
    <row r="56" spans="1:10">
      <c r="A56" s="12">
        <v>800</v>
      </c>
      <c r="B56" s="12">
        <v>902</v>
      </c>
      <c r="C56" s="13">
        <f t="shared" si="0"/>
        <v>-102</v>
      </c>
      <c r="D56" s="14">
        <f t="shared" si="1"/>
        <v>10404</v>
      </c>
    </row>
    <row r="57" spans="1:10">
      <c r="A57" s="12">
        <v>685</v>
      </c>
      <c r="B57" s="12">
        <v>839</v>
      </c>
      <c r="C57" s="13">
        <f t="shared" si="0"/>
        <v>-154</v>
      </c>
      <c r="D57" s="14">
        <f t="shared" si="1"/>
        <v>23716</v>
      </c>
      <c r="E57" s="15" t="s">
        <v>50</v>
      </c>
      <c r="F57" s="15"/>
      <c r="G57" s="19">
        <f>CONFIDENCE(0.05,SQRT(G18),G7)</f>
        <v>10.309256796132102</v>
      </c>
      <c r="H57" s="18" t="s">
        <v>51</v>
      </c>
      <c r="I57" s="19"/>
    </row>
    <row r="58" spans="1:10">
      <c r="A58" s="12">
        <v>817</v>
      </c>
      <c r="B58" s="12">
        <v>876</v>
      </c>
      <c r="C58" s="13">
        <f t="shared" si="0"/>
        <v>-59</v>
      </c>
      <c r="D58" s="14">
        <f t="shared" si="1"/>
        <v>3481</v>
      </c>
    </row>
    <row r="59" spans="1:10">
      <c r="A59" s="12">
        <v>810</v>
      </c>
      <c r="B59" s="12">
        <v>957</v>
      </c>
      <c r="C59" s="13">
        <f t="shared" si="0"/>
        <v>-147</v>
      </c>
      <c r="D59" s="14">
        <f t="shared" si="1"/>
        <v>21609</v>
      </c>
      <c r="E59" s="27" t="s">
        <v>17</v>
      </c>
      <c r="F59" s="27"/>
      <c r="G59" s="72">
        <f>TINV(G61,8)</f>
        <v>12554853805.172693</v>
      </c>
      <c r="H59" s="29" t="s">
        <v>52</v>
      </c>
      <c r="I59" s="29"/>
      <c r="J59" s="31"/>
    </row>
    <row r="60" spans="1:10">
      <c r="A60" s="12">
        <v>646</v>
      </c>
      <c r="B60" s="12">
        <v>797</v>
      </c>
      <c r="C60" s="13">
        <f t="shared" si="0"/>
        <v>-151</v>
      </c>
      <c r="D60" s="14">
        <f t="shared" si="1"/>
        <v>22801</v>
      </c>
      <c r="E60" s="40" t="s">
        <v>21</v>
      </c>
      <c r="F60" s="40"/>
      <c r="G60" s="53">
        <f>TTEST(A7:A250,B7:B250,1,1)</f>
        <v>9.0718267461988752E-79</v>
      </c>
      <c r="H60" s="45" t="s">
        <v>53</v>
      </c>
      <c r="I60" s="45"/>
      <c r="J60" s="43"/>
    </row>
    <row r="61" spans="1:10">
      <c r="A61" s="12">
        <v>684</v>
      </c>
      <c r="B61" s="12">
        <v>768</v>
      </c>
      <c r="C61" s="13">
        <f t="shared" si="0"/>
        <v>-84</v>
      </c>
      <c r="D61" s="14">
        <f t="shared" si="1"/>
        <v>7056</v>
      </c>
      <c r="E61" s="33" t="s">
        <v>48</v>
      </c>
      <c r="F61" s="33"/>
      <c r="G61" s="54">
        <f>TTEST(A7:A250,B7:B250,2,1)</f>
        <v>1.814365349239775E-78</v>
      </c>
      <c r="H61" s="47" t="s">
        <v>53</v>
      </c>
      <c r="I61" s="47"/>
      <c r="J61" s="37"/>
    </row>
    <row r="62" spans="1:10">
      <c r="A62" s="12">
        <v>831</v>
      </c>
      <c r="B62" s="12">
        <v>984</v>
      </c>
      <c r="C62" s="13">
        <f t="shared" si="0"/>
        <v>-153</v>
      </c>
      <c r="D62" s="14">
        <f t="shared" si="1"/>
        <v>23409</v>
      </c>
    </row>
    <row r="63" spans="1:10">
      <c r="A63" s="12">
        <v>592</v>
      </c>
      <c r="B63" s="12">
        <v>693</v>
      </c>
      <c r="C63" s="13">
        <f t="shared" si="0"/>
        <v>-101</v>
      </c>
      <c r="D63" s="14">
        <f t="shared" si="1"/>
        <v>10201</v>
      </c>
    </row>
    <row r="64" spans="1:10">
      <c r="A64" s="12">
        <v>763</v>
      </c>
      <c r="B64" s="12">
        <v>893</v>
      </c>
      <c r="C64" s="13">
        <f t="shared" si="0"/>
        <v>-130</v>
      </c>
      <c r="D64" s="14">
        <f t="shared" si="1"/>
        <v>16900</v>
      </c>
    </row>
    <row r="65" spans="1:4">
      <c r="A65" s="12">
        <v>686</v>
      </c>
      <c r="B65" s="12">
        <v>898</v>
      </c>
      <c r="C65" s="13">
        <f t="shared" si="0"/>
        <v>-212</v>
      </c>
      <c r="D65" s="14">
        <f t="shared" si="1"/>
        <v>44944</v>
      </c>
    </row>
    <row r="66" spans="1:4">
      <c r="A66" s="12">
        <v>752</v>
      </c>
      <c r="B66" s="12">
        <v>876</v>
      </c>
      <c r="C66" s="13">
        <f t="shared" si="0"/>
        <v>-124</v>
      </c>
      <c r="D66" s="14">
        <f t="shared" si="1"/>
        <v>15376</v>
      </c>
    </row>
    <row r="67" spans="1:4">
      <c r="A67" s="12">
        <v>771</v>
      </c>
      <c r="B67" s="12">
        <v>873</v>
      </c>
      <c r="C67" s="13">
        <f t="shared" si="0"/>
        <v>-102</v>
      </c>
      <c r="D67" s="14">
        <f t="shared" si="1"/>
        <v>10404</v>
      </c>
    </row>
    <row r="68" spans="1:4">
      <c r="A68" s="12">
        <v>658</v>
      </c>
      <c r="B68" s="12">
        <v>799</v>
      </c>
      <c r="C68" s="13">
        <f t="shared" si="0"/>
        <v>-141</v>
      </c>
      <c r="D68" s="14">
        <f t="shared" si="1"/>
        <v>19881</v>
      </c>
    </row>
    <row r="69" spans="1:4">
      <c r="A69" s="12">
        <v>838</v>
      </c>
      <c r="B69" s="12">
        <v>960</v>
      </c>
      <c r="C69" s="13">
        <f t="shared" si="0"/>
        <v>-122</v>
      </c>
      <c r="D69" s="14">
        <f t="shared" si="1"/>
        <v>14884</v>
      </c>
    </row>
    <row r="70" spans="1:4">
      <c r="A70" s="12">
        <v>580</v>
      </c>
      <c r="B70" s="12">
        <v>676</v>
      </c>
      <c r="C70" s="13">
        <f t="shared" si="0"/>
        <v>-96</v>
      </c>
      <c r="D70" s="14">
        <f t="shared" si="1"/>
        <v>9216</v>
      </c>
    </row>
    <row r="71" spans="1:4">
      <c r="A71" s="12">
        <v>620</v>
      </c>
      <c r="B71" s="12">
        <v>736</v>
      </c>
      <c r="C71" s="13">
        <f t="shared" si="0"/>
        <v>-116</v>
      </c>
      <c r="D71" s="14">
        <f t="shared" si="1"/>
        <v>13456</v>
      </c>
    </row>
    <row r="72" spans="1:4">
      <c r="A72" s="12">
        <v>549</v>
      </c>
      <c r="B72" s="12">
        <v>645</v>
      </c>
      <c r="C72" s="13">
        <f t="shared" ref="C72:C101" si="2">A72-B72</f>
        <v>-96</v>
      </c>
      <c r="D72" s="14">
        <f t="shared" ref="D72:D101" si="3">C72^2</f>
        <v>9216</v>
      </c>
    </row>
    <row r="73" spans="1:4">
      <c r="A73" s="12">
        <v>695</v>
      </c>
      <c r="B73" s="12">
        <v>811</v>
      </c>
      <c r="C73" s="13">
        <f t="shared" si="2"/>
        <v>-116</v>
      </c>
      <c r="D73" s="14">
        <f t="shared" si="3"/>
        <v>13456</v>
      </c>
    </row>
    <row r="74" spans="1:4">
      <c r="A74" s="12">
        <v>891</v>
      </c>
      <c r="B74" s="12">
        <v>1302</v>
      </c>
      <c r="C74" s="13">
        <f t="shared" si="2"/>
        <v>-411</v>
      </c>
      <c r="D74" s="14">
        <f t="shared" si="3"/>
        <v>168921</v>
      </c>
    </row>
    <row r="75" spans="1:4">
      <c r="A75" s="12">
        <v>797</v>
      </c>
      <c r="B75" s="12">
        <v>848</v>
      </c>
      <c r="C75" s="13">
        <f t="shared" si="2"/>
        <v>-51</v>
      </c>
      <c r="D75" s="14">
        <f t="shared" si="3"/>
        <v>2601</v>
      </c>
    </row>
    <row r="76" spans="1:4">
      <c r="A76" s="12">
        <v>1025</v>
      </c>
      <c r="B76" s="12">
        <v>1044</v>
      </c>
      <c r="C76" s="13">
        <f t="shared" si="2"/>
        <v>-19</v>
      </c>
      <c r="D76" s="14">
        <f t="shared" si="3"/>
        <v>361</v>
      </c>
    </row>
    <row r="77" spans="1:4">
      <c r="A77" s="12">
        <v>759</v>
      </c>
      <c r="B77" s="12">
        <v>917</v>
      </c>
      <c r="C77" s="13">
        <f t="shared" si="2"/>
        <v>-158</v>
      </c>
      <c r="D77" s="14">
        <f t="shared" si="3"/>
        <v>24964</v>
      </c>
    </row>
    <row r="78" spans="1:4">
      <c r="A78" s="12">
        <v>996</v>
      </c>
      <c r="B78" s="12">
        <v>1070</v>
      </c>
      <c r="C78" s="13">
        <f t="shared" si="2"/>
        <v>-74</v>
      </c>
      <c r="D78" s="14">
        <f t="shared" si="3"/>
        <v>5476</v>
      </c>
    </row>
    <row r="79" spans="1:4">
      <c r="A79" s="12">
        <v>714</v>
      </c>
      <c r="B79" s="12">
        <v>864</v>
      </c>
      <c r="C79" s="13">
        <f t="shared" si="2"/>
        <v>-150</v>
      </c>
      <c r="D79" s="14">
        <f t="shared" si="3"/>
        <v>22500</v>
      </c>
    </row>
    <row r="80" spans="1:4">
      <c r="A80" s="12">
        <v>668</v>
      </c>
      <c r="B80" s="12">
        <v>881</v>
      </c>
      <c r="C80" s="13">
        <f t="shared" si="2"/>
        <v>-213</v>
      </c>
      <c r="D80" s="14">
        <f t="shared" si="3"/>
        <v>45369</v>
      </c>
    </row>
    <row r="81" spans="1:4">
      <c r="A81" s="12">
        <v>607</v>
      </c>
      <c r="B81" s="12">
        <v>730</v>
      </c>
      <c r="C81" s="13">
        <f t="shared" si="2"/>
        <v>-123</v>
      </c>
      <c r="D81" s="14">
        <f t="shared" si="3"/>
        <v>15129</v>
      </c>
    </row>
    <row r="82" spans="1:4">
      <c r="A82" s="12">
        <v>564</v>
      </c>
      <c r="B82" s="12">
        <v>711</v>
      </c>
      <c r="C82" s="13">
        <f t="shared" si="2"/>
        <v>-147</v>
      </c>
      <c r="D82" s="14">
        <f t="shared" si="3"/>
        <v>21609</v>
      </c>
    </row>
    <row r="83" spans="1:4">
      <c r="A83" s="12">
        <v>588</v>
      </c>
      <c r="B83" s="12">
        <v>838</v>
      </c>
      <c r="C83" s="13">
        <f t="shared" si="2"/>
        <v>-250</v>
      </c>
      <c r="D83" s="14">
        <f t="shared" si="3"/>
        <v>62500</v>
      </c>
    </row>
    <row r="84" spans="1:4">
      <c r="A84" s="12">
        <v>709</v>
      </c>
      <c r="B84" s="12">
        <v>993</v>
      </c>
      <c r="C84" s="13">
        <f t="shared" si="2"/>
        <v>-284</v>
      </c>
      <c r="D84" s="14">
        <f t="shared" si="3"/>
        <v>80656</v>
      </c>
    </row>
    <row r="85" spans="1:4">
      <c r="A85" s="12">
        <v>758</v>
      </c>
      <c r="B85" s="12">
        <v>914</v>
      </c>
      <c r="C85" s="13">
        <f t="shared" si="2"/>
        <v>-156</v>
      </c>
      <c r="D85" s="14">
        <f t="shared" si="3"/>
        <v>24336</v>
      </c>
    </row>
    <row r="86" spans="1:4">
      <c r="A86" s="12">
        <v>782</v>
      </c>
      <c r="B86" s="12">
        <v>860</v>
      </c>
      <c r="C86" s="13">
        <f t="shared" si="2"/>
        <v>-78</v>
      </c>
      <c r="D86" s="14">
        <f t="shared" si="3"/>
        <v>6084</v>
      </c>
    </row>
    <row r="87" spans="1:4">
      <c r="A87" s="12">
        <v>843</v>
      </c>
      <c r="B87" s="12">
        <v>1137</v>
      </c>
      <c r="C87" s="13">
        <f t="shared" si="2"/>
        <v>-294</v>
      </c>
      <c r="D87" s="14">
        <f t="shared" si="3"/>
        <v>86436</v>
      </c>
    </row>
    <row r="88" spans="1:4">
      <c r="A88" s="12">
        <v>833</v>
      </c>
      <c r="B88" s="12">
        <v>1081</v>
      </c>
      <c r="C88" s="13">
        <f t="shared" si="2"/>
        <v>-248</v>
      </c>
      <c r="D88" s="14">
        <f t="shared" si="3"/>
        <v>61504</v>
      </c>
    </row>
    <row r="89" spans="1:4">
      <c r="A89" s="12">
        <v>842</v>
      </c>
      <c r="B89" s="12">
        <v>980</v>
      </c>
      <c r="C89" s="13">
        <f t="shared" si="2"/>
        <v>-138</v>
      </c>
      <c r="D89" s="14">
        <f t="shared" si="3"/>
        <v>19044</v>
      </c>
    </row>
    <row r="90" spans="1:4">
      <c r="A90" s="12">
        <v>671</v>
      </c>
      <c r="B90" s="12">
        <v>833</v>
      </c>
      <c r="C90" s="13">
        <f t="shared" si="2"/>
        <v>-162</v>
      </c>
      <c r="D90" s="14">
        <f t="shared" si="3"/>
        <v>26244</v>
      </c>
    </row>
    <row r="91" spans="1:4">
      <c r="A91" s="12">
        <v>711</v>
      </c>
      <c r="B91" s="12">
        <v>814</v>
      </c>
      <c r="C91" s="13">
        <f t="shared" si="2"/>
        <v>-103</v>
      </c>
      <c r="D91" s="14">
        <f t="shared" si="3"/>
        <v>10609</v>
      </c>
    </row>
    <row r="92" spans="1:4">
      <c r="A92" s="12">
        <v>727</v>
      </c>
      <c r="B92" s="12">
        <v>992</v>
      </c>
      <c r="C92" s="13">
        <f t="shared" si="2"/>
        <v>-265</v>
      </c>
      <c r="D92" s="14">
        <f t="shared" si="3"/>
        <v>70225</v>
      </c>
    </row>
    <row r="93" spans="1:4">
      <c r="A93" s="12">
        <v>704</v>
      </c>
      <c r="B93" s="12">
        <v>785</v>
      </c>
      <c r="C93" s="13">
        <f t="shared" si="2"/>
        <v>-81</v>
      </c>
      <c r="D93" s="14">
        <f t="shared" si="3"/>
        <v>6561</v>
      </c>
    </row>
    <row r="94" spans="1:4">
      <c r="A94" s="12">
        <v>754</v>
      </c>
      <c r="B94" s="12">
        <v>936</v>
      </c>
      <c r="C94" s="13">
        <f t="shared" si="2"/>
        <v>-182</v>
      </c>
      <c r="D94" s="14">
        <f t="shared" si="3"/>
        <v>33124</v>
      </c>
    </row>
    <row r="95" spans="1:4">
      <c r="A95" s="12">
        <v>681</v>
      </c>
      <c r="B95" s="12">
        <v>896</v>
      </c>
      <c r="C95" s="13">
        <f t="shared" si="2"/>
        <v>-215</v>
      </c>
      <c r="D95" s="14">
        <f t="shared" si="3"/>
        <v>46225</v>
      </c>
    </row>
    <row r="96" spans="1:4">
      <c r="A96" s="12">
        <v>642</v>
      </c>
      <c r="B96" s="12">
        <v>760</v>
      </c>
      <c r="C96" s="13">
        <f t="shared" si="2"/>
        <v>-118</v>
      </c>
      <c r="D96" s="14">
        <f t="shared" si="3"/>
        <v>13924</v>
      </c>
    </row>
    <row r="97" spans="1:4">
      <c r="A97" s="12">
        <v>731</v>
      </c>
      <c r="B97" s="12">
        <v>860</v>
      </c>
      <c r="C97" s="13">
        <f t="shared" si="2"/>
        <v>-129</v>
      </c>
      <c r="D97" s="14">
        <f t="shared" si="3"/>
        <v>16641</v>
      </c>
    </row>
    <row r="98" spans="1:4">
      <c r="A98" s="12">
        <v>673</v>
      </c>
      <c r="B98" s="12">
        <v>871</v>
      </c>
      <c r="C98" s="13">
        <f t="shared" si="2"/>
        <v>-198</v>
      </c>
      <c r="D98" s="14">
        <f t="shared" si="3"/>
        <v>39204</v>
      </c>
    </row>
    <row r="99" spans="1:4">
      <c r="A99" s="12">
        <v>625</v>
      </c>
      <c r="B99" s="12">
        <v>728</v>
      </c>
      <c r="C99" s="13">
        <f t="shared" si="2"/>
        <v>-103</v>
      </c>
      <c r="D99" s="14">
        <f t="shared" si="3"/>
        <v>10609</v>
      </c>
    </row>
    <row r="100" spans="1:4">
      <c r="A100" s="12">
        <v>805</v>
      </c>
      <c r="B100" s="12">
        <v>1044</v>
      </c>
      <c r="C100" s="13">
        <f t="shared" si="2"/>
        <v>-239</v>
      </c>
      <c r="D100" s="14">
        <f t="shared" si="3"/>
        <v>57121</v>
      </c>
    </row>
    <row r="101" spans="1:4">
      <c r="A101" s="12">
        <v>719</v>
      </c>
      <c r="B101" s="12">
        <v>843</v>
      </c>
      <c r="C101" s="13">
        <f t="shared" si="2"/>
        <v>-124</v>
      </c>
      <c r="D101" s="14">
        <f t="shared" si="3"/>
        <v>15376</v>
      </c>
    </row>
    <row r="102" spans="1:4">
      <c r="A102" s="12">
        <v>728</v>
      </c>
      <c r="B102" s="12">
        <v>920</v>
      </c>
      <c r="C102" s="13">
        <f t="shared" ref="C102:C165" si="4">A102-B102</f>
        <v>-192</v>
      </c>
      <c r="D102" s="14">
        <f t="shared" ref="D102:D165" si="5">C102^2</f>
        <v>36864</v>
      </c>
    </row>
    <row r="103" spans="1:4">
      <c r="A103" s="12">
        <v>966</v>
      </c>
      <c r="B103" s="12">
        <v>1031</v>
      </c>
      <c r="C103" s="13">
        <f t="shared" si="4"/>
        <v>-65</v>
      </c>
      <c r="D103" s="14">
        <f t="shared" si="5"/>
        <v>4225</v>
      </c>
    </row>
    <row r="104" spans="1:4">
      <c r="A104" s="12">
        <v>795</v>
      </c>
      <c r="B104" s="12">
        <v>1103</v>
      </c>
      <c r="C104" s="13">
        <f t="shared" si="4"/>
        <v>-308</v>
      </c>
      <c r="D104" s="14">
        <f t="shared" si="5"/>
        <v>94864</v>
      </c>
    </row>
    <row r="105" spans="1:4">
      <c r="A105" s="12">
        <v>854</v>
      </c>
      <c r="B105" s="12">
        <v>1191</v>
      </c>
      <c r="C105" s="13">
        <f t="shared" si="4"/>
        <v>-337</v>
      </c>
      <c r="D105" s="14">
        <f t="shared" si="5"/>
        <v>113569</v>
      </c>
    </row>
    <row r="106" spans="1:4">
      <c r="A106" s="12">
        <v>1064</v>
      </c>
      <c r="B106" s="12">
        <v>1176</v>
      </c>
      <c r="C106" s="13">
        <f t="shared" si="4"/>
        <v>-112</v>
      </c>
      <c r="D106" s="14">
        <f t="shared" si="5"/>
        <v>12544</v>
      </c>
    </row>
    <row r="107" spans="1:4">
      <c r="A107" s="12">
        <v>750</v>
      </c>
      <c r="B107" s="12">
        <v>954</v>
      </c>
      <c r="C107" s="13">
        <f t="shared" si="4"/>
        <v>-204</v>
      </c>
      <c r="D107" s="14">
        <f t="shared" si="5"/>
        <v>41616</v>
      </c>
    </row>
    <row r="108" spans="1:4">
      <c r="A108" s="12">
        <v>747</v>
      </c>
      <c r="B108" s="12">
        <v>872</v>
      </c>
      <c r="C108" s="13">
        <f t="shared" si="4"/>
        <v>-125</v>
      </c>
      <c r="D108" s="14">
        <f t="shared" si="5"/>
        <v>15625</v>
      </c>
    </row>
    <row r="109" spans="1:4">
      <c r="A109" s="12">
        <v>816</v>
      </c>
      <c r="B109" s="12">
        <v>925</v>
      </c>
      <c r="C109" s="13">
        <f t="shared" si="4"/>
        <v>-109</v>
      </c>
      <c r="D109" s="14">
        <f t="shared" si="5"/>
        <v>11881</v>
      </c>
    </row>
    <row r="110" spans="1:4">
      <c r="A110" s="12">
        <v>869</v>
      </c>
      <c r="B110" s="12">
        <v>1131</v>
      </c>
      <c r="C110" s="13">
        <f t="shared" si="4"/>
        <v>-262</v>
      </c>
      <c r="D110" s="14">
        <f t="shared" si="5"/>
        <v>68644</v>
      </c>
    </row>
    <row r="111" spans="1:4">
      <c r="A111" s="12">
        <v>875</v>
      </c>
      <c r="B111" s="12">
        <v>976</v>
      </c>
      <c r="C111" s="13">
        <f t="shared" si="4"/>
        <v>-101</v>
      </c>
      <c r="D111" s="14">
        <f t="shared" si="5"/>
        <v>10201</v>
      </c>
    </row>
    <row r="112" spans="1:4">
      <c r="A112" s="12">
        <v>784</v>
      </c>
      <c r="B112" s="12">
        <v>826</v>
      </c>
      <c r="C112" s="13">
        <f t="shared" si="4"/>
        <v>-42</v>
      </c>
      <c r="D112" s="14">
        <f t="shared" si="5"/>
        <v>1764</v>
      </c>
    </row>
    <row r="113" spans="1:4">
      <c r="A113" s="12">
        <v>541</v>
      </c>
      <c r="B113" s="12">
        <v>681</v>
      </c>
      <c r="C113" s="13">
        <f t="shared" si="4"/>
        <v>-140</v>
      </c>
      <c r="D113" s="14">
        <f t="shared" si="5"/>
        <v>19600</v>
      </c>
    </row>
    <row r="114" spans="1:4">
      <c r="A114" s="12">
        <v>776</v>
      </c>
      <c r="B114" s="12">
        <v>868</v>
      </c>
      <c r="C114" s="13">
        <f t="shared" si="4"/>
        <v>-92</v>
      </c>
      <c r="D114" s="14">
        <f t="shared" si="5"/>
        <v>8464</v>
      </c>
    </row>
    <row r="115" spans="1:4">
      <c r="A115" s="12">
        <v>854</v>
      </c>
      <c r="B115" s="12">
        <v>1096</v>
      </c>
      <c r="C115" s="13">
        <f t="shared" si="4"/>
        <v>-242</v>
      </c>
      <c r="D115" s="14">
        <f t="shared" si="5"/>
        <v>58564</v>
      </c>
    </row>
    <row r="116" spans="1:4">
      <c r="A116" s="12">
        <v>665</v>
      </c>
      <c r="B116" s="12">
        <v>774</v>
      </c>
      <c r="C116" s="13">
        <f t="shared" si="4"/>
        <v>-109</v>
      </c>
      <c r="D116" s="14">
        <f t="shared" si="5"/>
        <v>11881</v>
      </c>
    </row>
    <row r="117" spans="1:4">
      <c r="A117" s="12">
        <v>715</v>
      </c>
      <c r="B117" s="12">
        <v>906</v>
      </c>
      <c r="C117" s="13">
        <f t="shared" si="4"/>
        <v>-191</v>
      </c>
      <c r="D117" s="14">
        <f t="shared" si="5"/>
        <v>36481</v>
      </c>
    </row>
    <row r="118" spans="1:4">
      <c r="A118" s="12">
        <v>675</v>
      </c>
      <c r="B118" s="12">
        <v>871</v>
      </c>
      <c r="C118" s="13">
        <f t="shared" si="4"/>
        <v>-196</v>
      </c>
      <c r="D118" s="14">
        <f t="shared" si="5"/>
        <v>38416</v>
      </c>
    </row>
    <row r="119" spans="1:4">
      <c r="A119" s="12">
        <v>787</v>
      </c>
      <c r="B119" s="12">
        <v>1084</v>
      </c>
      <c r="C119" s="13">
        <f t="shared" si="4"/>
        <v>-297</v>
      </c>
      <c r="D119" s="14">
        <f t="shared" si="5"/>
        <v>88209</v>
      </c>
    </row>
    <row r="120" spans="1:4">
      <c r="A120" s="12">
        <v>700</v>
      </c>
      <c r="B120" s="12">
        <v>973</v>
      </c>
      <c r="C120" s="13">
        <f t="shared" si="4"/>
        <v>-273</v>
      </c>
      <c r="D120" s="14">
        <f t="shared" si="5"/>
        <v>74529</v>
      </c>
    </row>
    <row r="121" spans="1:4">
      <c r="A121" s="12">
        <v>852</v>
      </c>
      <c r="B121" s="12">
        <v>1161</v>
      </c>
      <c r="C121" s="13">
        <f t="shared" si="4"/>
        <v>-309</v>
      </c>
      <c r="D121" s="14">
        <f t="shared" si="5"/>
        <v>95481</v>
      </c>
    </row>
    <row r="122" spans="1:4">
      <c r="A122" s="12">
        <v>479</v>
      </c>
      <c r="B122" s="12">
        <v>514</v>
      </c>
      <c r="C122" s="13">
        <f t="shared" si="4"/>
        <v>-35</v>
      </c>
      <c r="D122" s="14">
        <f t="shared" si="5"/>
        <v>1225</v>
      </c>
    </row>
    <row r="123" spans="1:4">
      <c r="A123" s="12">
        <v>766</v>
      </c>
      <c r="B123" s="12">
        <v>836</v>
      </c>
      <c r="C123" s="13">
        <f t="shared" si="4"/>
        <v>-70</v>
      </c>
      <c r="D123" s="14">
        <f t="shared" si="5"/>
        <v>4900</v>
      </c>
    </row>
    <row r="124" spans="1:4">
      <c r="A124" s="12">
        <v>787</v>
      </c>
      <c r="B124" s="12">
        <v>1114</v>
      </c>
      <c r="C124" s="13">
        <f t="shared" si="4"/>
        <v>-327</v>
      </c>
      <c r="D124" s="14">
        <f t="shared" si="5"/>
        <v>106929</v>
      </c>
    </row>
    <row r="125" spans="1:4">
      <c r="A125" s="12">
        <v>607</v>
      </c>
      <c r="B125" s="12">
        <v>787</v>
      </c>
      <c r="C125" s="13">
        <f t="shared" si="4"/>
        <v>-180</v>
      </c>
      <c r="D125" s="14">
        <f t="shared" si="5"/>
        <v>32400</v>
      </c>
    </row>
    <row r="126" spans="1:4">
      <c r="A126" s="12">
        <v>925</v>
      </c>
      <c r="B126" s="12">
        <v>939</v>
      </c>
      <c r="C126" s="13">
        <f t="shared" si="4"/>
        <v>-14</v>
      </c>
      <c r="D126" s="14">
        <f t="shared" si="5"/>
        <v>196</v>
      </c>
    </row>
    <row r="127" spans="1:4">
      <c r="A127" s="12">
        <v>846</v>
      </c>
      <c r="B127" s="12">
        <v>1021</v>
      </c>
      <c r="C127" s="13">
        <f t="shared" si="4"/>
        <v>-175</v>
      </c>
      <c r="D127" s="14">
        <f t="shared" si="5"/>
        <v>30625</v>
      </c>
    </row>
    <row r="128" spans="1:4">
      <c r="A128" s="12">
        <v>815</v>
      </c>
      <c r="B128" s="12">
        <v>995</v>
      </c>
      <c r="C128" s="13">
        <f t="shared" si="4"/>
        <v>-180</v>
      </c>
      <c r="D128" s="14">
        <f t="shared" si="5"/>
        <v>32400</v>
      </c>
    </row>
    <row r="129" spans="1:4">
      <c r="A129" s="12">
        <v>858</v>
      </c>
      <c r="B129" s="12">
        <v>964</v>
      </c>
      <c r="C129" s="13">
        <f t="shared" si="4"/>
        <v>-106</v>
      </c>
      <c r="D129" s="14">
        <f t="shared" si="5"/>
        <v>11236</v>
      </c>
    </row>
    <row r="130" spans="1:4">
      <c r="A130" s="12">
        <v>793</v>
      </c>
      <c r="B130" s="12">
        <v>969</v>
      </c>
      <c r="C130" s="13">
        <f t="shared" si="4"/>
        <v>-176</v>
      </c>
      <c r="D130" s="14">
        <f t="shared" si="5"/>
        <v>30976</v>
      </c>
    </row>
    <row r="131" spans="1:4">
      <c r="A131" s="12">
        <v>738</v>
      </c>
      <c r="B131" s="12">
        <v>980</v>
      </c>
      <c r="C131" s="13">
        <f t="shared" si="4"/>
        <v>-242</v>
      </c>
      <c r="D131" s="14">
        <f t="shared" si="5"/>
        <v>58564</v>
      </c>
    </row>
    <row r="132" spans="1:4">
      <c r="A132" s="12">
        <v>525</v>
      </c>
      <c r="B132" s="12">
        <v>870</v>
      </c>
      <c r="C132" s="13">
        <f t="shared" si="4"/>
        <v>-345</v>
      </c>
      <c r="D132" s="14">
        <f t="shared" si="5"/>
        <v>119025</v>
      </c>
    </row>
    <row r="133" spans="1:4">
      <c r="A133" s="12">
        <v>866</v>
      </c>
      <c r="B133" s="12">
        <v>1145</v>
      </c>
      <c r="C133" s="13">
        <f t="shared" si="4"/>
        <v>-279</v>
      </c>
      <c r="D133" s="14">
        <f t="shared" si="5"/>
        <v>77841</v>
      </c>
    </row>
    <row r="134" spans="1:4">
      <c r="A134" s="12">
        <v>696</v>
      </c>
      <c r="B134" s="12">
        <v>851</v>
      </c>
      <c r="C134" s="13">
        <f t="shared" si="4"/>
        <v>-155</v>
      </c>
      <c r="D134" s="14">
        <f t="shared" si="5"/>
        <v>24025</v>
      </c>
    </row>
    <row r="135" spans="1:4">
      <c r="A135" s="12">
        <v>646</v>
      </c>
      <c r="B135" s="12">
        <v>769</v>
      </c>
      <c r="C135" s="13">
        <f t="shared" si="4"/>
        <v>-123</v>
      </c>
      <c r="D135" s="14">
        <f t="shared" si="5"/>
        <v>15129</v>
      </c>
    </row>
    <row r="136" spans="1:4">
      <c r="A136" s="12">
        <v>766</v>
      </c>
      <c r="B136" s="12">
        <v>909</v>
      </c>
      <c r="C136" s="13">
        <f t="shared" si="4"/>
        <v>-143</v>
      </c>
      <c r="D136" s="14">
        <f t="shared" si="5"/>
        <v>20449</v>
      </c>
    </row>
    <row r="137" spans="1:4">
      <c r="A137" s="12">
        <v>741</v>
      </c>
      <c r="B137" s="12">
        <v>964</v>
      </c>
      <c r="C137" s="13">
        <f t="shared" si="4"/>
        <v>-223</v>
      </c>
      <c r="D137" s="14">
        <f t="shared" si="5"/>
        <v>49729</v>
      </c>
    </row>
    <row r="138" spans="1:4">
      <c r="A138" s="12">
        <v>953</v>
      </c>
      <c r="B138" s="12">
        <v>990</v>
      </c>
      <c r="C138" s="13">
        <f t="shared" si="4"/>
        <v>-37</v>
      </c>
      <c r="D138" s="14">
        <f t="shared" si="5"/>
        <v>1369</v>
      </c>
    </row>
    <row r="139" spans="1:4">
      <c r="A139" s="12">
        <v>659</v>
      </c>
      <c r="B139" s="12">
        <v>878</v>
      </c>
      <c r="C139" s="13">
        <f t="shared" si="4"/>
        <v>-219</v>
      </c>
      <c r="D139" s="14">
        <f t="shared" si="5"/>
        <v>47961</v>
      </c>
    </row>
    <row r="140" spans="1:4">
      <c r="A140" s="12">
        <v>713</v>
      </c>
      <c r="B140" s="12">
        <v>774</v>
      </c>
      <c r="C140" s="13">
        <f t="shared" si="4"/>
        <v>-61</v>
      </c>
      <c r="D140" s="14">
        <f t="shared" si="5"/>
        <v>3721</v>
      </c>
    </row>
    <row r="141" spans="1:4">
      <c r="A141" s="12">
        <v>651</v>
      </c>
      <c r="B141" s="12">
        <v>789</v>
      </c>
      <c r="C141" s="13">
        <f t="shared" si="4"/>
        <v>-138</v>
      </c>
      <c r="D141" s="14">
        <f t="shared" si="5"/>
        <v>19044</v>
      </c>
    </row>
    <row r="142" spans="1:4">
      <c r="A142" s="12">
        <v>744</v>
      </c>
      <c r="B142" s="12">
        <v>1024</v>
      </c>
      <c r="C142" s="13">
        <f t="shared" si="4"/>
        <v>-280</v>
      </c>
      <c r="D142" s="14">
        <f t="shared" si="5"/>
        <v>78400</v>
      </c>
    </row>
    <row r="143" spans="1:4">
      <c r="A143" s="12">
        <v>574</v>
      </c>
      <c r="B143" s="12">
        <v>637</v>
      </c>
      <c r="C143" s="13">
        <f t="shared" si="4"/>
        <v>-63</v>
      </c>
      <c r="D143" s="14">
        <f t="shared" si="5"/>
        <v>3969</v>
      </c>
    </row>
    <row r="144" spans="1:4">
      <c r="A144" s="12">
        <v>848</v>
      </c>
      <c r="B144" s="12">
        <v>1044</v>
      </c>
      <c r="C144" s="13">
        <f t="shared" si="4"/>
        <v>-196</v>
      </c>
      <c r="D144" s="14">
        <f t="shared" si="5"/>
        <v>38416</v>
      </c>
    </row>
    <row r="145" spans="1:4">
      <c r="A145" s="12">
        <v>790</v>
      </c>
      <c r="B145" s="12">
        <v>885</v>
      </c>
      <c r="C145" s="13">
        <f t="shared" si="4"/>
        <v>-95</v>
      </c>
      <c r="D145" s="14">
        <f t="shared" si="5"/>
        <v>9025</v>
      </c>
    </row>
    <row r="146" spans="1:4">
      <c r="A146" s="12">
        <v>698</v>
      </c>
      <c r="B146" s="12">
        <v>900</v>
      </c>
      <c r="C146" s="13">
        <f t="shared" si="4"/>
        <v>-202</v>
      </c>
      <c r="D146" s="14">
        <f t="shared" si="5"/>
        <v>40804</v>
      </c>
    </row>
    <row r="147" spans="1:4">
      <c r="A147" s="12">
        <v>619</v>
      </c>
      <c r="B147" s="12">
        <v>725</v>
      </c>
      <c r="C147" s="13">
        <f t="shared" si="4"/>
        <v>-106</v>
      </c>
      <c r="D147" s="14">
        <f t="shared" si="5"/>
        <v>11236</v>
      </c>
    </row>
    <row r="148" spans="1:4">
      <c r="A148" s="12">
        <v>742</v>
      </c>
      <c r="B148" s="12">
        <v>885</v>
      </c>
      <c r="C148" s="13">
        <f t="shared" si="4"/>
        <v>-143</v>
      </c>
      <c r="D148" s="14">
        <f t="shared" si="5"/>
        <v>20449</v>
      </c>
    </row>
    <row r="149" spans="1:4">
      <c r="A149" s="12">
        <v>797</v>
      </c>
      <c r="B149" s="12">
        <v>1023</v>
      </c>
      <c r="C149" s="13">
        <f t="shared" si="4"/>
        <v>-226</v>
      </c>
      <c r="D149" s="14">
        <f t="shared" si="5"/>
        <v>51076</v>
      </c>
    </row>
    <row r="150" spans="1:4">
      <c r="A150" s="12">
        <v>774</v>
      </c>
      <c r="B150" s="12">
        <v>866</v>
      </c>
      <c r="C150" s="13">
        <f t="shared" si="4"/>
        <v>-92</v>
      </c>
      <c r="D150" s="14">
        <f t="shared" si="5"/>
        <v>8464</v>
      </c>
    </row>
    <row r="151" spans="1:4">
      <c r="A151" s="12">
        <v>763</v>
      </c>
      <c r="B151" s="12">
        <v>1067</v>
      </c>
      <c r="C151" s="13">
        <f t="shared" si="4"/>
        <v>-304</v>
      </c>
      <c r="D151" s="14">
        <f t="shared" si="5"/>
        <v>92416</v>
      </c>
    </row>
    <row r="152" spans="1:4">
      <c r="A152" s="12">
        <v>779</v>
      </c>
      <c r="B152" s="12">
        <v>900</v>
      </c>
      <c r="C152" s="13">
        <f t="shared" si="4"/>
        <v>-121</v>
      </c>
      <c r="D152" s="14">
        <f t="shared" si="5"/>
        <v>14641</v>
      </c>
    </row>
    <row r="153" spans="1:4">
      <c r="A153" s="12">
        <v>735</v>
      </c>
      <c r="B153" s="12">
        <v>825</v>
      </c>
      <c r="C153" s="13">
        <f t="shared" si="4"/>
        <v>-90</v>
      </c>
      <c r="D153" s="14">
        <f t="shared" si="5"/>
        <v>8100</v>
      </c>
    </row>
    <row r="154" spans="1:4">
      <c r="A154" s="12">
        <v>726</v>
      </c>
      <c r="B154" s="12">
        <v>965</v>
      </c>
      <c r="C154" s="13">
        <f t="shared" si="4"/>
        <v>-239</v>
      </c>
      <c r="D154" s="14">
        <f t="shared" si="5"/>
        <v>57121</v>
      </c>
    </row>
    <row r="155" spans="1:4">
      <c r="A155" s="12">
        <v>668</v>
      </c>
      <c r="B155" s="12">
        <v>773</v>
      </c>
      <c r="C155" s="13">
        <f t="shared" si="4"/>
        <v>-105</v>
      </c>
      <c r="D155" s="14">
        <f t="shared" si="5"/>
        <v>11025</v>
      </c>
    </row>
    <row r="156" spans="1:4">
      <c r="A156" s="12">
        <v>777</v>
      </c>
      <c r="B156" s="12">
        <v>798</v>
      </c>
      <c r="C156" s="13">
        <f t="shared" si="4"/>
        <v>-21</v>
      </c>
      <c r="D156" s="14">
        <f t="shared" si="5"/>
        <v>441</v>
      </c>
    </row>
    <row r="157" spans="1:4">
      <c r="A157" s="12">
        <v>905</v>
      </c>
      <c r="B157" s="12">
        <v>1187</v>
      </c>
      <c r="C157" s="13">
        <f t="shared" si="4"/>
        <v>-282</v>
      </c>
      <c r="D157" s="14">
        <f t="shared" si="5"/>
        <v>79524</v>
      </c>
    </row>
    <row r="158" spans="1:4">
      <c r="A158" s="12">
        <v>718</v>
      </c>
      <c r="B158" s="12">
        <v>934</v>
      </c>
      <c r="C158" s="13">
        <f t="shared" si="4"/>
        <v>-216</v>
      </c>
      <c r="D158" s="14">
        <f t="shared" si="5"/>
        <v>46656</v>
      </c>
    </row>
    <row r="159" spans="1:4">
      <c r="A159" s="12">
        <v>550</v>
      </c>
      <c r="B159" s="12">
        <v>670</v>
      </c>
      <c r="C159" s="13">
        <f t="shared" si="4"/>
        <v>-120</v>
      </c>
      <c r="D159" s="14">
        <f t="shared" si="5"/>
        <v>14400</v>
      </c>
    </row>
    <row r="160" spans="1:4">
      <c r="A160" s="12">
        <v>778</v>
      </c>
      <c r="B160" s="12">
        <v>853</v>
      </c>
      <c r="C160" s="13">
        <f t="shared" si="4"/>
        <v>-75</v>
      </c>
      <c r="D160" s="14">
        <f t="shared" si="5"/>
        <v>5625</v>
      </c>
    </row>
    <row r="161" spans="1:4">
      <c r="A161" s="12">
        <v>697</v>
      </c>
      <c r="B161" s="12">
        <v>856</v>
      </c>
      <c r="C161" s="13">
        <f t="shared" si="4"/>
        <v>-159</v>
      </c>
      <c r="D161" s="14">
        <f t="shared" si="5"/>
        <v>25281</v>
      </c>
    </row>
    <row r="162" spans="1:4">
      <c r="A162" s="12">
        <v>780</v>
      </c>
      <c r="B162" s="12">
        <v>969</v>
      </c>
      <c r="C162" s="13">
        <f t="shared" si="4"/>
        <v>-189</v>
      </c>
      <c r="D162" s="14">
        <f t="shared" si="5"/>
        <v>35721</v>
      </c>
    </row>
    <row r="163" spans="1:4">
      <c r="A163" s="12">
        <v>833</v>
      </c>
      <c r="B163" s="12">
        <v>1095</v>
      </c>
      <c r="C163" s="13">
        <f t="shared" si="4"/>
        <v>-262</v>
      </c>
      <c r="D163" s="14">
        <f t="shared" si="5"/>
        <v>68644</v>
      </c>
    </row>
    <row r="164" spans="1:4">
      <c r="A164" s="12">
        <v>738</v>
      </c>
      <c r="B164" s="12">
        <v>811</v>
      </c>
      <c r="C164" s="13">
        <f t="shared" si="4"/>
        <v>-73</v>
      </c>
      <c r="D164" s="14">
        <f t="shared" si="5"/>
        <v>5329</v>
      </c>
    </row>
    <row r="165" spans="1:4">
      <c r="A165" s="12">
        <v>926</v>
      </c>
      <c r="B165" s="12">
        <v>1110</v>
      </c>
      <c r="C165" s="13">
        <f t="shared" si="4"/>
        <v>-184</v>
      </c>
      <c r="D165" s="14">
        <f t="shared" si="5"/>
        <v>33856</v>
      </c>
    </row>
    <row r="166" spans="1:4">
      <c r="A166" s="12">
        <v>880</v>
      </c>
      <c r="B166" s="12">
        <v>957</v>
      </c>
      <c r="C166" s="13">
        <f t="shared" ref="C166:C229" si="6">A166-B166</f>
        <v>-77</v>
      </c>
      <c r="D166" s="14">
        <f t="shared" ref="D166:D229" si="7">C166^2</f>
        <v>5929</v>
      </c>
    </row>
    <row r="167" spans="1:4">
      <c r="A167" s="12">
        <v>577</v>
      </c>
      <c r="B167" s="12">
        <v>624</v>
      </c>
      <c r="C167" s="13">
        <f t="shared" si="6"/>
        <v>-47</v>
      </c>
      <c r="D167" s="14">
        <f t="shared" si="7"/>
        <v>2209</v>
      </c>
    </row>
    <row r="168" spans="1:4">
      <c r="A168" s="12">
        <v>768</v>
      </c>
      <c r="B168" s="12">
        <v>850</v>
      </c>
      <c r="C168" s="13">
        <f t="shared" si="6"/>
        <v>-82</v>
      </c>
      <c r="D168" s="14">
        <f t="shared" si="7"/>
        <v>6724</v>
      </c>
    </row>
    <row r="169" spans="1:4">
      <c r="A169" s="12">
        <v>674</v>
      </c>
      <c r="B169" s="12">
        <v>739</v>
      </c>
      <c r="C169" s="13">
        <f t="shared" si="6"/>
        <v>-65</v>
      </c>
      <c r="D169" s="14">
        <f t="shared" si="7"/>
        <v>4225</v>
      </c>
    </row>
    <row r="170" spans="1:4">
      <c r="A170" s="12">
        <v>1140</v>
      </c>
      <c r="B170" s="12">
        <v>1167</v>
      </c>
      <c r="C170" s="13">
        <f t="shared" si="6"/>
        <v>-27</v>
      </c>
      <c r="D170" s="14">
        <f t="shared" si="7"/>
        <v>729</v>
      </c>
    </row>
    <row r="171" spans="1:4">
      <c r="A171" s="12">
        <v>815</v>
      </c>
      <c r="B171" s="12">
        <v>953</v>
      </c>
      <c r="C171" s="13">
        <f t="shared" si="6"/>
        <v>-138</v>
      </c>
      <c r="D171" s="14">
        <f t="shared" si="7"/>
        <v>19044</v>
      </c>
    </row>
    <row r="172" spans="1:4">
      <c r="A172" s="12">
        <v>762</v>
      </c>
      <c r="B172" s="12">
        <v>944</v>
      </c>
      <c r="C172" s="13">
        <f t="shared" si="6"/>
        <v>-182</v>
      </c>
      <c r="D172" s="14">
        <f t="shared" si="7"/>
        <v>33124</v>
      </c>
    </row>
    <row r="173" spans="1:4">
      <c r="A173" s="12">
        <v>897</v>
      </c>
      <c r="B173" s="12">
        <v>1076</v>
      </c>
      <c r="C173" s="13">
        <f t="shared" si="6"/>
        <v>-179</v>
      </c>
      <c r="D173" s="14">
        <f t="shared" si="7"/>
        <v>32041</v>
      </c>
    </row>
    <row r="174" spans="1:4">
      <c r="A174" s="12">
        <v>572</v>
      </c>
      <c r="B174" s="12">
        <v>642</v>
      </c>
      <c r="C174" s="13">
        <f t="shared" si="6"/>
        <v>-70</v>
      </c>
      <c r="D174" s="14">
        <f t="shared" si="7"/>
        <v>4900</v>
      </c>
    </row>
    <row r="175" spans="1:4">
      <c r="A175" s="12">
        <v>667</v>
      </c>
      <c r="B175" s="12">
        <v>786</v>
      </c>
      <c r="C175" s="13">
        <f t="shared" si="6"/>
        <v>-119</v>
      </c>
      <c r="D175" s="14">
        <f t="shared" si="7"/>
        <v>14161</v>
      </c>
    </row>
    <row r="176" spans="1:4">
      <c r="A176" s="12">
        <v>620</v>
      </c>
      <c r="B176" s="12">
        <v>866</v>
      </c>
      <c r="C176" s="13">
        <f t="shared" si="6"/>
        <v>-246</v>
      </c>
      <c r="D176" s="14">
        <f t="shared" si="7"/>
        <v>60516</v>
      </c>
    </row>
    <row r="177" spans="1:4">
      <c r="A177" s="12">
        <v>782</v>
      </c>
      <c r="B177" s="12">
        <v>939</v>
      </c>
      <c r="C177" s="13">
        <f t="shared" si="6"/>
        <v>-157</v>
      </c>
      <c r="D177" s="14">
        <f t="shared" si="7"/>
        <v>24649</v>
      </c>
    </row>
    <row r="178" spans="1:4">
      <c r="A178" s="12">
        <v>677</v>
      </c>
      <c r="B178" s="12">
        <v>909</v>
      </c>
      <c r="C178" s="13">
        <f t="shared" si="6"/>
        <v>-232</v>
      </c>
      <c r="D178" s="14">
        <f t="shared" si="7"/>
        <v>53824</v>
      </c>
    </row>
    <row r="179" spans="1:4">
      <c r="A179" s="12">
        <v>716</v>
      </c>
      <c r="B179" s="12">
        <v>959</v>
      </c>
      <c r="C179" s="13">
        <f t="shared" si="6"/>
        <v>-243</v>
      </c>
      <c r="D179" s="14">
        <f t="shared" si="7"/>
        <v>59049</v>
      </c>
    </row>
    <row r="180" spans="1:4">
      <c r="A180" s="12">
        <v>755</v>
      </c>
      <c r="B180" s="12">
        <v>799</v>
      </c>
      <c r="C180" s="13">
        <f t="shared" si="6"/>
        <v>-44</v>
      </c>
      <c r="D180" s="14">
        <f t="shared" si="7"/>
        <v>1936</v>
      </c>
    </row>
    <row r="181" spans="1:4">
      <c r="A181" s="12">
        <v>976</v>
      </c>
      <c r="B181" s="12">
        <v>1136</v>
      </c>
      <c r="C181" s="13">
        <f t="shared" si="6"/>
        <v>-160</v>
      </c>
      <c r="D181" s="14">
        <f t="shared" si="7"/>
        <v>25600</v>
      </c>
    </row>
    <row r="182" spans="1:4">
      <c r="A182" s="12">
        <v>629</v>
      </c>
      <c r="B182" s="12">
        <v>988</v>
      </c>
      <c r="C182" s="13">
        <f t="shared" si="6"/>
        <v>-359</v>
      </c>
      <c r="D182" s="14">
        <f t="shared" si="7"/>
        <v>128881</v>
      </c>
    </row>
    <row r="183" spans="1:4">
      <c r="A183" s="12">
        <v>680</v>
      </c>
      <c r="B183" s="12">
        <v>892</v>
      </c>
      <c r="C183" s="13">
        <f t="shared" si="6"/>
        <v>-212</v>
      </c>
      <c r="D183" s="14">
        <f t="shared" si="7"/>
        <v>44944</v>
      </c>
    </row>
    <row r="184" spans="1:4">
      <c r="A184" s="12">
        <v>846</v>
      </c>
      <c r="B184" s="12">
        <v>954</v>
      </c>
      <c r="C184" s="13">
        <f t="shared" si="6"/>
        <v>-108</v>
      </c>
      <c r="D184" s="14">
        <f t="shared" si="7"/>
        <v>11664</v>
      </c>
    </row>
    <row r="185" spans="1:4">
      <c r="A185" s="12">
        <v>631</v>
      </c>
      <c r="B185" s="12">
        <v>690</v>
      </c>
      <c r="C185" s="13">
        <f t="shared" si="6"/>
        <v>-59</v>
      </c>
      <c r="D185" s="14">
        <f t="shared" si="7"/>
        <v>3481</v>
      </c>
    </row>
    <row r="186" spans="1:4">
      <c r="A186" s="12">
        <v>662</v>
      </c>
      <c r="B186" s="12">
        <v>798</v>
      </c>
      <c r="C186" s="13">
        <f t="shared" si="6"/>
        <v>-136</v>
      </c>
      <c r="D186" s="14">
        <f t="shared" si="7"/>
        <v>18496</v>
      </c>
    </row>
    <row r="187" spans="1:4">
      <c r="A187" s="12">
        <v>674</v>
      </c>
      <c r="B187" s="12">
        <v>831</v>
      </c>
      <c r="C187" s="13">
        <f t="shared" si="6"/>
        <v>-157</v>
      </c>
      <c r="D187" s="14">
        <f t="shared" si="7"/>
        <v>24649</v>
      </c>
    </row>
    <row r="188" spans="1:4">
      <c r="A188" s="12">
        <v>783</v>
      </c>
      <c r="B188" s="12">
        <v>866</v>
      </c>
      <c r="C188" s="13">
        <f t="shared" si="6"/>
        <v>-83</v>
      </c>
      <c r="D188" s="14">
        <f t="shared" si="7"/>
        <v>6889</v>
      </c>
    </row>
    <row r="189" spans="1:4">
      <c r="A189" s="12">
        <v>859</v>
      </c>
      <c r="B189" s="12">
        <v>980</v>
      </c>
      <c r="C189" s="13">
        <f t="shared" si="6"/>
        <v>-121</v>
      </c>
      <c r="D189" s="14">
        <f t="shared" si="7"/>
        <v>14641</v>
      </c>
    </row>
    <row r="190" spans="1:4">
      <c r="A190" s="12">
        <v>784</v>
      </c>
      <c r="B190" s="12">
        <v>867</v>
      </c>
      <c r="C190" s="13">
        <f t="shared" si="6"/>
        <v>-83</v>
      </c>
      <c r="D190" s="14">
        <f t="shared" si="7"/>
        <v>6889</v>
      </c>
    </row>
    <row r="191" spans="1:4">
      <c r="A191" s="12">
        <v>814</v>
      </c>
      <c r="B191" s="12">
        <v>893</v>
      </c>
      <c r="C191" s="13">
        <f t="shared" si="6"/>
        <v>-79</v>
      </c>
      <c r="D191" s="14">
        <f t="shared" si="7"/>
        <v>6241</v>
      </c>
    </row>
    <row r="192" spans="1:4">
      <c r="A192" s="12">
        <v>686</v>
      </c>
      <c r="B192" s="12">
        <v>871</v>
      </c>
      <c r="C192" s="13">
        <f t="shared" si="6"/>
        <v>-185</v>
      </c>
      <c r="D192" s="14">
        <f t="shared" si="7"/>
        <v>34225</v>
      </c>
    </row>
    <row r="193" spans="1:4">
      <c r="A193" s="12">
        <v>714</v>
      </c>
      <c r="B193" s="12">
        <v>932</v>
      </c>
      <c r="C193" s="13">
        <f t="shared" si="6"/>
        <v>-218</v>
      </c>
      <c r="D193" s="14">
        <f t="shared" si="7"/>
        <v>47524</v>
      </c>
    </row>
    <row r="194" spans="1:4">
      <c r="A194" s="12">
        <v>684</v>
      </c>
      <c r="B194" s="12">
        <v>859</v>
      </c>
      <c r="C194" s="13">
        <f t="shared" si="6"/>
        <v>-175</v>
      </c>
      <c r="D194" s="14">
        <f t="shared" si="7"/>
        <v>30625</v>
      </c>
    </row>
    <row r="195" spans="1:4">
      <c r="A195" s="12">
        <v>910</v>
      </c>
      <c r="B195" s="12">
        <v>1008</v>
      </c>
      <c r="C195" s="13">
        <f t="shared" si="6"/>
        <v>-98</v>
      </c>
      <c r="D195" s="14">
        <f t="shared" si="7"/>
        <v>9604</v>
      </c>
    </row>
    <row r="196" spans="1:4">
      <c r="A196" s="12">
        <v>529</v>
      </c>
      <c r="B196" s="12">
        <v>636</v>
      </c>
      <c r="C196" s="13">
        <f t="shared" si="6"/>
        <v>-107</v>
      </c>
      <c r="D196" s="14">
        <f t="shared" si="7"/>
        <v>11449</v>
      </c>
    </row>
    <row r="197" spans="1:4">
      <c r="A197" s="12">
        <v>759</v>
      </c>
      <c r="B197" s="12">
        <v>941</v>
      </c>
      <c r="C197" s="13">
        <f t="shared" si="6"/>
        <v>-182</v>
      </c>
      <c r="D197" s="14">
        <f t="shared" si="7"/>
        <v>33124</v>
      </c>
    </row>
    <row r="198" spans="1:4">
      <c r="A198" s="12">
        <v>804</v>
      </c>
      <c r="B198" s="12">
        <v>883</v>
      </c>
      <c r="C198" s="13">
        <f t="shared" si="6"/>
        <v>-79</v>
      </c>
      <c r="D198" s="14">
        <f t="shared" si="7"/>
        <v>6241</v>
      </c>
    </row>
    <row r="199" spans="1:4">
      <c r="A199" s="12">
        <v>699</v>
      </c>
      <c r="B199" s="12">
        <v>867</v>
      </c>
      <c r="C199" s="13">
        <f t="shared" si="6"/>
        <v>-168</v>
      </c>
      <c r="D199" s="14">
        <f t="shared" si="7"/>
        <v>28224</v>
      </c>
    </row>
    <row r="200" spans="1:4">
      <c r="A200" s="12">
        <v>665</v>
      </c>
      <c r="B200" s="12">
        <v>802</v>
      </c>
      <c r="C200" s="13">
        <f t="shared" si="6"/>
        <v>-137</v>
      </c>
      <c r="D200" s="14">
        <f t="shared" si="7"/>
        <v>18769</v>
      </c>
    </row>
    <row r="201" spans="1:4">
      <c r="A201" s="12">
        <v>722</v>
      </c>
      <c r="B201" s="12">
        <v>932</v>
      </c>
      <c r="C201" s="13">
        <f t="shared" si="6"/>
        <v>-210</v>
      </c>
      <c r="D201" s="14">
        <f t="shared" si="7"/>
        <v>44100</v>
      </c>
    </row>
    <row r="202" spans="1:4">
      <c r="A202" s="12">
        <v>691</v>
      </c>
      <c r="B202" s="12">
        <v>755</v>
      </c>
      <c r="C202" s="13">
        <f t="shared" si="6"/>
        <v>-64</v>
      </c>
      <c r="D202" s="14">
        <f t="shared" si="7"/>
        <v>4096</v>
      </c>
    </row>
    <row r="203" spans="1:4">
      <c r="A203" s="12">
        <v>837</v>
      </c>
      <c r="B203" s="12">
        <v>1013</v>
      </c>
      <c r="C203" s="13">
        <f t="shared" si="6"/>
        <v>-176</v>
      </c>
      <c r="D203" s="14">
        <f t="shared" si="7"/>
        <v>30976</v>
      </c>
    </row>
    <row r="204" spans="1:4">
      <c r="A204" s="12">
        <v>616</v>
      </c>
      <c r="B204" s="12">
        <v>753</v>
      </c>
      <c r="C204" s="13">
        <f t="shared" si="6"/>
        <v>-137</v>
      </c>
      <c r="D204" s="14">
        <f t="shared" si="7"/>
        <v>18769</v>
      </c>
    </row>
    <row r="205" spans="1:4">
      <c r="A205" s="12">
        <v>743</v>
      </c>
      <c r="B205" s="12">
        <v>889</v>
      </c>
      <c r="C205" s="13">
        <f t="shared" si="6"/>
        <v>-146</v>
      </c>
      <c r="D205" s="14">
        <f t="shared" si="7"/>
        <v>21316</v>
      </c>
    </row>
    <row r="206" spans="1:4">
      <c r="A206" s="12">
        <v>279</v>
      </c>
      <c r="B206" s="12">
        <v>278</v>
      </c>
      <c r="C206" s="13">
        <f t="shared" si="6"/>
        <v>1</v>
      </c>
      <c r="D206" s="14">
        <f t="shared" si="7"/>
        <v>1</v>
      </c>
    </row>
    <row r="207" spans="1:4">
      <c r="A207" s="12">
        <v>783</v>
      </c>
      <c r="B207" s="12">
        <v>879</v>
      </c>
      <c r="C207" s="13">
        <f t="shared" si="6"/>
        <v>-96</v>
      </c>
      <c r="D207" s="14">
        <f t="shared" si="7"/>
        <v>9216</v>
      </c>
    </row>
    <row r="208" spans="1:4">
      <c r="A208" s="12">
        <v>676</v>
      </c>
      <c r="B208" s="12">
        <v>746</v>
      </c>
      <c r="C208" s="13">
        <f t="shared" si="6"/>
        <v>-70</v>
      </c>
      <c r="D208" s="14">
        <f t="shared" si="7"/>
        <v>4900</v>
      </c>
    </row>
    <row r="209" spans="1:4">
      <c r="A209" s="12">
        <v>648</v>
      </c>
      <c r="B209" s="12">
        <v>687</v>
      </c>
      <c r="C209" s="13">
        <f t="shared" si="6"/>
        <v>-39</v>
      </c>
      <c r="D209" s="14">
        <f t="shared" si="7"/>
        <v>1521</v>
      </c>
    </row>
    <row r="210" spans="1:4">
      <c r="A210" s="12">
        <v>684</v>
      </c>
      <c r="B210" s="12">
        <v>704</v>
      </c>
      <c r="C210" s="13">
        <f t="shared" si="6"/>
        <v>-20</v>
      </c>
      <c r="D210" s="14">
        <f t="shared" si="7"/>
        <v>400</v>
      </c>
    </row>
    <row r="211" spans="1:4">
      <c r="A211" s="12">
        <v>817</v>
      </c>
      <c r="B211" s="12">
        <v>1007</v>
      </c>
      <c r="C211" s="13">
        <f t="shared" si="6"/>
        <v>-190</v>
      </c>
      <c r="D211" s="14">
        <f t="shared" si="7"/>
        <v>36100</v>
      </c>
    </row>
    <row r="212" spans="1:4">
      <c r="A212" s="12">
        <v>715</v>
      </c>
      <c r="B212" s="12">
        <v>950</v>
      </c>
      <c r="C212" s="13">
        <f t="shared" si="6"/>
        <v>-235</v>
      </c>
      <c r="D212" s="14">
        <f t="shared" si="7"/>
        <v>55225</v>
      </c>
    </row>
    <row r="213" spans="1:4">
      <c r="A213" s="12">
        <v>666</v>
      </c>
      <c r="B213" s="12">
        <v>881</v>
      </c>
      <c r="C213" s="13">
        <f t="shared" si="6"/>
        <v>-215</v>
      </c>
      <c r="D213" s="14">
        <f t="shared" si="7"/>
        <v>46225</v>
      </c>
    </row>
    <row r="214" spans="1:4">
      <c r="A214" s="12">
        <v>853</v>
      </c>
      <c r="B214" s="12">
        <v>860</v>
      </c>
      <c r="C214" s="13">
        <f t="shared" si="6"/>
        <v>-7</v>
      </c>
      <c r="D214" s="14">
        <f t="shared" si="7"/>
        <v>49</v>
      </c>
    </row>
    <row r="215" spans="1:4">
      <c r="A215" s="12">
        <v>771</v>
      </c>
      <c r="B215" s="12">
        <v>862</v>
      </c>
      <c r="C215" s="13">
        <f t="shared" si="6"/>
        <v>-91</v>
      </c>
      <c r="D215" s="14">
        <f t="shared" si="7"/>
        <v>8281</v>
      </c>
    </row>
    <row r="216" spans="1:4">
      <c r="A216" s="12">
        <v>861</v>
      </c>
      <c r="B216" s="12">
        <v>1069</v>
      </c>
      <c r="C216" s="13">
        <f t="shared" si="6"/>
        <v>-208</v>
      </c>
      <c r="D216" s="14">
        <f t="shared" si="7"/>
        <v>43264</v>
      </c>
    </row>
    <row r="217" spans="1:4">
      <c r="A217" s="12">
        <v>789</v>
      </c>
      <c r="B217" s="12">
        <v>999</v>
      </c>
      <c r="C217" s="13">
        <f t="shared" si="6"/>
        <v>-210</v>
      </c>
      <c r="D217" s="14">
        <f t="shared" si="7"/>
        <v>44100</v>
      </c>
    </row>
    <row r="218" spans="1:4">
      <c r="A218" s="12">
        <v>732</v>
      </c>
      <c r="B218" s="12">
        <v>857</v>
      </c>
      <c r="C218" s="13">
        <f t="shared" si="6"/>
        <v>-125</v>
      </c>
      <c r="D218" s="14">
        <f t="shared" si="7"/>
        <v>15625</v>
      </c>
    </row>
    <row r="219" spans="1:4">
      <c r="A219" s="12">
        <v>726</v>
      </c>
      <c r="B219" s="12">
        <v>923</v>
      </c>
      <c r="C219" s="13">
        <f t="shared" si="6"/>
        <v>-197</v>
      </c>
      <c r="D219" s="14">
        <f t="shared" si="7"/>
        <v>38809</v>
      </c>
    </row>
    <row r="220" spans="1:4">
      <c r="A220" s="12">
        <v>776</v>
      </c>
      <c r="B220" s="12">
        <v>920</v>
      </c>
      <c r="C220" s="13">
        <f t="shared" si="6"/>
        <v>-144</v>
      </c>
      <c r="D220" s="14">
        <f t="shared" si="7"/>
        <v>20736</v>
      </c>
    </row>
    <row r="221" spans="1:4">
      <c r="A221" s="12">
        <v>681</v>
      </c>
      <c r="B221" s="12">
        <v>817</v>
      </c>
      <c r="C221" s="13">
        <f t="shared" si="6"/>
        <v>-136</v>
      </c>
      <c r="D221" s="14">
        <f t="shared" si="7"/>
        <v>18496</v>
      </c>
    </row>
    <row r="222" spans="1:4">
      <c r="A222" s="12">
        <v>840</v>
      </c>
      <c r="B222" s="12">
        <v>1050</v>
      </c>
      <c r="C222" s="13">
        <f t="shared" si="6"/>
        <v>-210</v>
      </c>
      <c r="D222" s="14">
        <f t="shared" si="7"/>
        <v>44100</v>
      </c>
    </row>
    <row r="223" spans="1:4">
      <c r="A223" s="12">
        <v>673</v>
      </c>
      <c r="B223" s="12">
        <v>895</v>
      </c>
      <c r="C223" s="13">
        <f t="shared" si="6"/>
        <v>-222</v>
      </c>
      <c r="D223" s="14">
        <f t="shared" si="7"/>
        <v>49284</v>
      </c>
    </row>
    <row r="224" spans="1:4">
      <c r="A224" s="12">
        <v>932</v>
      </c>
      <c r="B224" s="12">
        <v>945</v>
      </c>
      <c r="C224" s="13">
        <f t="shared" si="6"/>
        <v>-13</v>
      </c>
      <c r="D224" s="14">
        <f t="shared" si="7"/>
        <v>169</v>
      </c>
    </row>
    <row r="225" spans="1:4">
      <c r="A225" s="12">
        <v>869</v>
      </c>
      <c r="B225" s="12">
        <v>1162</v>
      </c>
      <c r="C225" s="13">
        <f t="shared" si="6"/>
        <v>-293</v>
      </c>
      <c r="D225" s="14">
        <f t="shared" si="7"/>
        <v>85849</v>
      </c>
    </row>
    <row r="226" spans="1:4">
      <c r="A226" s="12">
        <v>684</v>
      </c>
      <c r="B226" s="12">
        <v>837</v>
      </c>
      <c r="C226" s="13">
        <f t="shared" si="6"/>
        <v>-153</v>
      </c>
      <c r="D226" s="14">
        <f t="shared" si="7"/>
        <v>23409</v>
      </c>
    </row>
    <row r="227" spans="1:4">
      <c r="A227" s="12">
        <v>748</v>
      </c>
      <c r="B227" s="12">
        <v>887</v>
      </c>
      <c r="C227" s="13">
        <f t="shared" si="6"/>
        <v>-139</v>
      </c>
      <c r="D227" s="14">
        <f t="shared" si="7"/>
        <v>19321</v>
      </c>
    </row>
    <row r="228" spans="1:4">
      <c r="A228" s="12">
        <v>825</v>
      </c>
      <c r="B228" s="12">
        <v>957</v>
      </c>
      <c r="C228" s="13">
        <f t="shared" si="6"/>
        <v>-132</v>
      </c>
      <c r="D228" s="14">
        <f t="shared" si="7"/>
        <v>17424</v>
      </c>
    </row>
    <row r="229" spans="1:4">
      <c r="A229" s="12">
        <v>784</v>
      </c>
      <c r="B229" s="12">
        <v>790</v>
      </c>
      <c r="C229" s="13">
        <f t="shared" si="6"/>
        <v>-6</v>
      </c>
      <c r="D229" s="14">
        <f t="shared" si="7"/>
        <v>36</v>
      </c>
    </row>
    <row r="230" spans="1:4">
      <c r="A230" s="12">
        <v>570</v>
      </c>
      <c r="B230" s="12">
        <v>645</v>
      </c>
      <c r="C230" s="13">
        <f t="shared" ref="C230:C250" si="8">A230-B230</f>
        <v>-75</v>
      </c>
      <c r="D230" s="14">
        <f t="shared" ref="D230:D250" si="9">C230^2</f>
        <v>5625</v>
      </c>
    </row>
    <row r="231" spans="1:4">
      <c r="A231" s="12">
        <v>717</v>
      </c>
      <c r="B231" s="12">
        <v>1208</v>
      </c>
      <c r="C231" s="13">
        <f t="shared" si="8"/>
        <v>-491</v>
      </c>
      <c r="D231" s="14">
        <f t="shared" si="9"/>
        <v>241081</v>
      </c>
    </row>
    <row r="232" spans="1:4">
      <c r="A232" s="12">
        <v>779</v>
      </c>
      <c r="B232" s="12">
        <v>870</v>
      </c>
      <c r="C232" s="13">
        <f t="shared" si="8"/>
        <v>-91</v>
      </c>
      <c r="D232" s="14">
        <f t="shared" si="9"/>
        <v>8281</v>
      </c>
    </row>
    <row r="233" spans="1:4">
      <c r="A233" s="12">
        <v>880</v>
      </c>
      <c r="B233" s="12">
        <v>956</v>
      </c>
      <c r="C233" s="13">
        <f t="shared" si="8"/>
        <v>-76</v>
      </c>
      <c r="D233" s="14">
        <f t="shared" si="9"/>
        <v>5776</v>
      </c>
    </row>
    <row r="234" spans="1:4">
      <c r="A234" s="12">
        <v>729</v>
      </c>
      <c r="B234" s="12">
        <v>1013</v>
      </c>
      <c r="C234" s="13">
        <f t="shared" si="8"/>
        <v>-284</v>
      </c>
      <c r="D234" s="14">
        <f t="shared" si="9"/>
        <v>80656</v>
      </c>
    </row>
    <row r="235" spans="1:4">
      <c r="A235" s="12">
        <v>587</v>
      </c>
      <c r="B235" s="12">
        <v>650</v>
      </c>
      <c r="C235" s="13">
        <f t="shared" si="8"/>
        <v>-63</v>
      </c>
      <c r="D235" s="14">
        <f t="shared" si="9"/>
        <v>3969</v>
      </c>
    </row>
    <row r="236" spans="1:4">
      <c r="A236" s="12">
        <v>753</v>
      </c>
      <c r="B236" s="12">
        <v>954</v>
      </c>
      <c r="C236" s="13">
        <f t="shared" si="8"/>
        <v>-201</v>
      </c>
      <c r="D236" s="14">
        <f t="shared" si="9"/>
        <v>40401</v>
      </c>
    </row>
    <row r="237" spans="1:4">
      <c r="A237" s="12">
        <v>537</v>
      </c>
      <c r="B237" s="12">
        <v>591</v>
      </c>
      <c r="C237" s="13">
        <f t="shared" si="8"/>
        <v>-54</v>
      </c>
      <c r="D237" s="14">
        <f t="shared" si="9"/>
        <v>2916</v>
      </c>
    </row>
    <row r="238" spans="1:4">
      <c r="A238" s="12">
        <v>588</v>
      </c>
      <c r="B238" s="12">
        <v>725</v>
      </c>
      <c r="C238" s="13">
        <f t="shared" si="8"/>
        <v>-137</v>
      </c>
      <c r="D238" s="14">
        <f t="shared" si="9"/>
        <v>18769</v>
      </c>
    </row>
    <row r="239" spans="1:4">
      <c r="A239" s="12">
        <v>759</v>
      </c>
      <c r="B239" s="12">
        <v>806</v>
      </c>
      <c r="C239" s="13">
        <f t="shared" si="8"/>
        <v>-47</v>
      </c>
      <c r="D239" s="14">
        <f t="shared" si="9"/>
        <v>2209</v>
      </c>
    </row>
    <row r="240" spans="1:4">
      <c r="A240" s="12">
        <v>968</v>
      </c>
      <c r="B240" s="12">
        <v>1048</v>
      </c>
      <c r="C240" s="13">
        <f t="shared" si="8"/>
        <v>-80</v>
      </c>
      <c r="D240" s="14">
        <f t="shared" si="9"/>
        <v>6400</v>
      </c>
    </row>
    <row r="241" spans="1:4">
      <c r="A241" s="12">
        <v>636</v>
      </c>
      <c r="B241" s="12">
        <v>699</v>
      </c>
      <c r="C241" s="13">
        <f t="shared" si="8"/>
        <v>-63</v>
      </c>
      <c r="D241" s="14">
        <f t="shared" si="9"/>
        <v>3969</v>
      </c>
    </row>
    <row r="242" spans="1:4">
      <c r="A242" s="12"/>
      <c r="B242" s="12"/>
      <c r="C242" s="13">
        <f t="shared" si="8"/>
        <v>0</v>
      </c>
      <c r="D242" s="14">
        <f t="shared" si="9"/>
        <v>0</v>
      </c>
    </row>
    <row r="243" spans="1:4">
      <c r="A243" s="12"/>
      <c r="B243" s="12"/>
      <c r="C243" s="13">
        <f t="shared" si="8"/>
        <v>0</v>
      </c>
      <c r="D243" s="14">
        <f t="shared" si="9"/>
        <v>0</v>
      </c>
    </row>
    <row r="244" spans="1:4">
      <c r="A244" s="12"/>
      <c r="B244" s="12"/>
      <c r="C244" s="13">
        <f t="shared" si="8"/>
        <v>0</v>
      </c>
      <c r="D244" s="14">
        <f t="shared" si="9"/>
        <v>0</v>
      </c>
    </row>
    <row r="245" spans="1:4">
      <c r="A245" s="12"/>
      <c r="B245" s="12"/>
      <c r="C245" s="13">
        <f t="shared" si="8"/>
        <v>0</v>
      </c>
      <c r="D245" s="14">
        <f t="shared" si="9"/>
        <v>0</v>
      </c>
    </row>
    <row r="246" spans="1:4">
      <c r="A246" s="12"/>
      <c r="B246" s="12"/>
      <c r="C246" s="13">
        <f t="shared" si="8"/>
        <v>0</v>
      </c>
      <c r="D246" s="14">
        <f t="shared" si="9"/>
        <v>0</v>
      </c>
    </row>
    <row r="247" spans="1:4">
      <c r="A247" s="12"/>
      <c r="B247" s="12"/>
      <c r="C247" s="13">
        <f t="shared" si="8"/>
        <v>0</v>
      </c>
      <c r="D247" s="14">
        <f t="shared" si="9"/>
        <v>0</v>
      </c>
    </row>
    <row r="248" spans="1:4">
      <c r="A248" s="12"/>
      <c r="B248" s="12"/>
      <c r="C248" s="13">
        <f t="shared" si="8"/>
        <v>0</v>
      </c>
      <c r="D248" s="14">
        <f t="shared" si="9"/>
        <v>0</v>
      </c>
    </row>
    <row r="249" spans="1:4">
      <c r="A249" s="12"/>
      <c r="B249" s="12"/>
      <c r="C249" s="13">
        <f t="shared" si="8"/>
        <v>0</v>
      </c>
      <c r="D249" s="14">
        <f t="shared" si="9"/>
        <v>0</v>
      </c>
    </row>
    <row r="250" spans="1:4">
      <c r="A250" s="12"/>
      <c r="B250" s="12"/>
      <c r="C250" s="13">
        <f t="shared" si="8"/>
        <v>0</v>
      </c>
      <c r="D250" s="14">
        <f t="shared" si="9"/>
        <v>0</v>
      </c>
    </row>
  </sheetData>
  <phoneticPr fontId="4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view="pageLayout" workbookViewId="0">
      <selection activeCell="F29" sqref="A1:F29"/>
    </sheetView>
  </sheetViews>
  <sheetFormatPr baseColWidth="10" defaultRowHeight="13" x14ac:dyDescent="0"/>
  <cols>
    <col min="1" max="1" width="13.7109375" customWidth="1"/>
    <col min="2" max="2" width="13" customWidth="1"/>
    <col min="3" max="3" width="16.42578125" customWidth="1"/>
    <col min="4" max="4" width="6.5703125" bestFit="1" customWidth="1"/>
  </cols>
  <sheetData>
    <row r="2" spans="1:4" ht="15">
      <c r="A2" s="3" t="s">
        <v>28</v>
      </c>
      <c r="B2" s="3" t="s">
        <v>26</v>
      </c>
      <c r="C2" s="3" t="s">
        <v>29</v>
      </c>
      <c r="D2" s="4" t="s">
        <v>27</v>
      </c>
    </row>
    <row r="3" spans="1:4" ht="15">
      <c r="A3" s="2" t="s">
        <v>23</v>
      </c>
      <c r="B3" s="84">
        <f>Interaction!B3</f>
        <v>732.05531914893618</v>
      </c>
      <c r="C3" s="84">
        <f>Interaction!C3</f>
        <v>793.9702127659574</v>
      </c>
      <c r="D3" s="5">
        <f>AVERAGE(B3:C3)</f>
        <v>763.01276595744685</v>
      </c>
    </row>
    <row r="4" spans="1:4" ht="15">
      <c r="A4" s="2" t="s">
        <v>24</v>
      </c>
      <c r="B4" s="84">
        <f>Interaction!B4</f>
        <v>741.26382978723404</v>
      </c>
      <c r="C4" s="84">
        <f>Interaction!C4</f>
        <v>980.77446808510638</v>
      </c>
      <c r="D4" s="5">
        <f t="shared" ref="D4" si="0">AVERAGE(B4:C4)</f>
        <v>861.01914893617027</v>
      </c>
    </row>
    <row r="5" spans="1:4" ht="15">
      <c r="A5" s="2" t="s">
        <v>22</v>
      </c>
      <c r="B5" s="67">
        <f>SearchTypeStats!$G$10</f>
        <v>736.94042553191491</v>
      </c>
      <c r="C5" s="67">
        <f>SearchTypeStats!$H$10</f>
        <v>887.63404255319153</v>
      </c>
      <c r="D5" s="5"/>
    </row>
    <row r="6" spans="1:4" ht="15">
      <c r="A6" s="3" t="s">
        <v>44</v>
      </c>
      <c r="B6" s="68">
        <f>SearchTypeStats!$G$16</f>
        <v>7.1644405453610469</v>
      </c>
      <c r="C6" s="68">
        <f>SearchTypeStats!H16</f>
        <v>9.1018948802020603</v>
      </c>
      <c r="D6" s="69"/>
    </row>
    <row r="8" spans="1:4">
      <c r="A8" t="s">
        <v>36</v>
      </c>
      <c r="D8" s="70">
        <f>SearchTypeStats!G57</f>
        <v>10.309256796132102</v>
      </c>
    </row>
  </sheetData>
  <phoneticPr fontId="4" type="noConversion"/>
  <pageMargins left="0.75" right="0.75" top="1" bottom="1" header="0.5" footer="0.5"/>
  <pageSetup orientation="portrait" horizontalDpi="4294967292" verticalDpi="4294967292"/>
  <headerFooter>
    <oddHeader>&amp;LEffect of Search Type&amp;RNote: Graph uses values in red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view="pageLayout" workbookViewId="0">
      <selection activeCell="G59" sqref="G59"/>
    </sheetView>
  </sheetViews>
  <sheetFormatPr baseColWidth="10" defaultRowHeight="13" x14ac:dyDescent="0"/>
  <cols>
    <col min="1" max="2" width="5.85546875" customWidth="1"/>
    <col min="3" max="3" width="3.5703125" customWidth="1"/>
    <col min="4" max="4" width="4.28515625" customWidth="1"/>
    <col min="5" max="5" width="13.140625" customWidth="1"/>
    <col min="6" max="6" width="1.42578125" customWidth="1"/>
    <col min="7" max="7" width="8.42578125" customWidth="1"/>
    <col min="8" max="8" width="8.28515625" customWidth="1"/>
    <col min="9" max="9" width="1.7109375" customWidth="1"/>
    <col min="10" max="10" width="16.28515625" customWidth="1"/>
  </cols>
  <sheetData>
    <row r="1" spans="1:10">
      <c r="A1" s="7" t="s">
        <v>58</v>
      </c>
    </row>
    <row r="2" spans="1:10" ht="6" customHeight="1"/>
    <row r="3" spans="1:10">
      <c r="A3" s="8" t="s">
        <v>59</v>
      </c>
    </row>
    <row r="4" spans="1:10">
      <c r="A4" s="8" t="s">
        <v>30</v>
      </c>
    </row>
    <row r="5" spans="1:10" ht="7" customHeight="1"/>
    <row r="6" spans="1:10">
      <c r="A6" s="9">
        <v>4</v>
      </c>
      <c r="B6" s="9">
        <v>16</v>
      </c>
      <c r="C6" s="10" t="s">
        <v>32</v>
      </c>
      <c r="D6" s="10" t="s">
        <v>33</v>
      </c>
      <c r="G6" s="11">
        <f>A6</f>
        <v>4</v>
      </c>
      <c r="H6" s="11">
        <f>B6</f>
        <v>16</v>
      </c>
      <c r="I6" s="11"/>
    </row>
    <row r="7" spans="1:10" ht="14" thickBot="1">
      <c r="A7" s="66">
        <v>788</v>
      </c>
      <c r="B7" s="66">
        <v>884.5</v>
      </c>
      <c r="C7" s="13">
        <f>A7-B7</f>
        <v>-96.5</v>
      </c>
      <c r="D7" s="14">
        <f>C7^2</f>
        <v>9312.25</v>
      </c>
      <c r="E7" s="15" t="s">
        <v>34</v>
      </c>
      <c r="F7" s="15"/>
      <c r="G7" s="16">
        <f>COUNT(A7:A250)</f>
        <v>235</v>
      </c>
      <c r="H7" s="16">
        <f>COUNT(B7:B250)</f>
        <v>235</v>
      </c>
      <c r="I7" s="17"/>
      <c r="J7" s="18" t="s">
        <v>35</v>
      </c>
    </row>
    <row r="8" spans="1:10">
      <c r="A8" s="66">
        <v>649</v>
      </c>
      <c r="B8" s="66">
        <v>708.5</v>
      </c>
      <c r="C8" s="13">
        <f t="shared" ref="C8:C71" si="0">A8-B8</f>
        <v>-59.5</v>
      </c>
      <c r="D8" s="14">
        <f t="shared" ref="D8:D71" si="1">C8^2</f>
        <v>3540.25</v>
      </c>
      <c r="E8" s="15" t="s">
        <v>60</v>
      </c>
      <c r="F8" s="15"/>
      <c r="G8" s="64">
        <f>MODE(A7:A250)</f>
        <v>768.5</v>
      </c>
      <c r="H8" s="65">
        <f>MODE(B7:B250)</f>
        <v>817</v>
      </c>
      <c r="I8" s="19"/>
      <c r="J8" s="18" t="s">
        <v>61</v>
      </c>
    </row>
    <row r="9" spans="1:10">
      <c r="A9" s="66">
        <v>793.5</v>
      </c>
      <c r="B9" s="66">
        <v>935</v>
      </c>
      <c r="C9" s="13">
        <f t="shared" si="0"/>
        <v>-141.5</v>
      </c>
      <c r="D9" s="14">
        <f t="shared" si="1"/>
        <v>20022.25</v>
      </c>
      <c r="E9" s="15" t="s">
        <v>62</v>
      </c>
      <c r="F9" s="15"/>
      <c r="G9" s="55">
        <f>MEDIAN(A7:A250)</f>
        <v>760</v>
      </c>
      <c r="H9" s="56">
        <f>MEDIAN(B7:B250)</f>
        <v>856</v>
      </c>
      <c r="I9" s="19"/>
      <c r="J9" s="18" t="s">
        <v>63</v>
      </c>
    </row>
    <row r="10" spans="1:10" ht="14" thickBot="1">
      <c r="A10" s="66">
        <v>728</v>
      </c>
      <c r="B10" s="66">
        <v>817</v>
      </c>
      <c r="C10" s="13">
        <f t="shared" si="0"/>
        <v>-89</v>
      </c>
      <c r="D10" s="14">
        <f t="shared" si="1"/>
        <v>7921</v>
      </c>
      <c r="E10" s="15" t="s">
        <v>64</v>
      </c>
      <c r="F10" s="15"/>
      <c r="G10" s="57">
        <f>AVERAGE(A7:A250)</f>
        <v>763.01276595744685</v>
      </c>
      <c r="H10" s="58">
        <f>AVERAGE(B7:B250)</f>
        <v>861.01914893617027</v>
      </c>
      <c r="I10" s="19"/>
      <c r="J10" s="18" t="s">
        <v>65</v>
      </c>
    </row>
    <row r="11" spans="1:10">
      <c r="A11" s="66">
        <v>622</v>
      </c>
      <c r="B11" s="66">
        <v>828.5</v>
      </c>
      <c r="C11" s="13">
        <f t="shared" si="0"/>
        <v>-206.5</v>
      </c>
      <c r="D11" s="14">
        <f t="shared" si="1"/>
        <v>42642.25</v>
      </c>
      <c r="E11" s="15" t="s">
        <v>66</v>
      </c>
      <c r="F11" s="15"/>
      <c r="G11" s="59">
        <f>MIN(A7:A250)</f>
        <v>227.5</v>
      </c>
      <c r="H11" s="59">
        <f>MIN(B7:B250)</f>
        <v>329</v>
      </c>
      <c r="I11" s="19"/>
      <c r="J11" s="18" t="s">
        <v>67</v>
      </c>
    </row>
    <row r="12" spans="1:10" ht="14" thickBot="1">
      <c r="A12" s="66">
        <v>581.5</v>
      </c>
      <c r="B12" s="66">
        <v>835</v>
      </c>
      <c r="C12" s="13">
        <f t="shared" si="0"/>
        <v>-253.5</v>
      </c>
      <c r="D12" s="14">
        <f t="shared" si="1"/>
        <v>64262.25</v>
      </c>
      <c r="E12" s="15" t="s">
        <v>68</v>
      </c>
      <c r="F12" s="15"/>
      <c r="G12" s="60">
        <f>MAX(A7:A250)</f>
        <v>1119.5</v>
      </c>
      <c r="H12" s="60">
        <f t="array" ref="H12">MAX(B7:B250)</f>
        <v>1273</v>
      </c>
      <c r="I12" s="19"/>
      <c r="J12" s="18" t="s">
        <v>69</v>
      </c>
    </row>
    <row r="13" spans="1:10">
      <c r="A13" s="66">
        <v>681</v>
      </c>
      <c r="B13" s="66">
        <v>749.5</v>
      </c>
      <c r="C13" s="13">
        <f t="shared" si="0"/>
        <v>-68.5</v>
      </c>
      <c r="D13" s="14">
        <f t="shared" si="1"/>
        <v>4692.25</v>
      </c>
      <c r="E13" s="15" t="s">
        <v>70</v>
      </c>
      <c r="F13" s="15"/>
      <c r="G13" s="61">
        <f>G12-G11</f>
        <v>892</v>
      </c>
      <c r="H13" s="62">
        <f>H12-H11</f>
        <v>944</v>
      </c>
      <c r="I13" s="19"/>
      <c r="J13" s="18" t="s">
        <v>0</v>
      </c>
    </row>
    <row r="14" spans="1:10">
      <c r="A14" s="66">
        <v>898.5</v>
      </c>
      <c r="B14" s="66">
        <v>988</v>
      </c>
      <c r="C14" s="13">
        <f t="shared" si="0"/>
        <v>-89.5</v>
      </c>
      <c r="D14" s="14">
        <f t="shared" si="1"/>
        <v>8010.25</v>
      </c>
      <c r="E14" s="15" t="s">
        <v>1</v>
      </c>
      <c r="F14" s="15"/>
      <c r="G14" s="55">
        <f>STDEV(A7:A250)</f>
        <v>116.43549370921345</v>
      </c>
      <c r="H14" s="56">
        <f>STDEV(B7:B250)</f>
        <v>129.28182069287894</v>
      </c>
      <c r="I14" s="19"/>
      <c r="J14" s="18" t="s">
        <v>2</v>
      </c>
    </row>
    <row r="15" spans="1:10">
      <c r="A15" s="66">
        <v>639.5</v>
      </c>
      <c r="B15" s="66">
        <v>787</v>
      </c>
      <c r="C15" s="13">
        <f t="shared" si="0"/>
        <v>-147.5</v>
      </c>
      <c r="D15" s="14">
        <f t="shared" si="1"/>
        <v>21756.25</v>
      </c>
      <c r="E15" s="15" t="s">
        <v>3</v>
      </c>
      <c r="F15" s="15"/>
      <c r="G15" s="55">
        <f>VAR(A7:A250)</f>
        <v>13557.224195308283</v>
      </c>
      <c r="H15" s="56">
        <f t="array" ref="H15">VAR(B7:B250)</f>
        <v>16713.7891616657</v>
      </c>
      <c r="I15" s="19"/>
      <c r="J15" s="18" t="s">
        <v>4</v>
      </c>
    </row>
    <row r="16" spans="1:10" ht="14" thickBot="1">
      <c r="A16" s="66">
        <v>714.5</v>
      </c>
      <c r="B16" s="66">
        <v>750</v>
      </c>
      <c r="C16" s="13">
        <f t="shared" si="0"/>
        <v>-35.5</v>
      </c>
      <c r="D16" s="14">
        <f t="shared" si="1"/>
        <v>1260.25</v>
      </c>
      <c r="E16" s="15" t="s">
        <v>25</v>
      </c>
      <c r="F16" s="15"/>
      <c r="G16" s="57">
        <f>G14/SQRT(G7)</f>
        <v>7.5954141246357398</v>
      </c>
      <c r="H16" s="58">
        <f>H14/SQRT(H7)</f>
        <v>8.4334160973426346</v>
      </c>
      <c r="I16" s="19"/>
      <c r="J16" s="18" t="s">
        <v>5</v>
      </c>
    </row>
    <row r="17" spans="1:10">
      <c r="A17" s="66">
        <v>708.5</v>
      </c>
      <c r="B17" s="66">
        <v>753</v>
      </c>
      <c r="C17" s="13">
        <f t="shared" si="0"/>
        <v>-44.5</v>
      </c>
      <c r="D17" s="14">
        <f t="shared" si="1"/>
        <v>1980.25</v>
      </c>
      <c r="E17" s="15"/>
      <c r="F17" s="15"/>
      <c r="G17" s="19"/>
      <c r="H17" s="19"/>
      <c r="I17" s="19"/>
      <c r="J17" s="18"/>
    </row>
    <row r="18" spans="1:10">
      <c r="A18" s="66">
        <v>722</v>
      </c>
      <c r="B18" s="66">
        <v>817</v>
      </c>
      <c r="C18" s="13">
        <f t="shared" si="0"/>
        <v>-95</v>
      </c>
      <c r="D18" s="14">
        <f t="shared" si="1"/>
        <v>9025</v>
      </c>
      <c r="E18" s="20" t="s">
        <v>6</v>
      </c>
      <c r="F18" s="15"/>
      <c r="G18" s="63">
        <f>(SUM(D7:D250)-((SUM(C7:C250)^2)/G7))/(G7-1)</f>
        <v>4000.5074377159476</v>
      </c>
      <c r="H18" s="21"/>
      <c r="I18" s="19"/>
      <c r="J18" s="18"/>
    </row>
    <row r="19" spans="1:10">
      <c r="A19" s="66">
        <v>764.5</v>
      </c>
      <c r="B19" s="66">
        <v>877</v>
      </c>
      <c r="C19" s="13">
        <f t="shared" si="0"/>
        <v>-112.5</v>
      </c>
      <c r="D19" s="14">
        <f t="shared" si="1"/>
        <v>12656.25</v>
      </c>
      <c r="E19" s="15" t="s">
        <v>7</v>
      </c>
      <c r="F19" s="15"/>
      <c r="G19" s="63">
        <f>(SUM(C7:C250)/G7)</f>
        <v>-98.006382978723408</v>
      </c>
      <c r="H19" s="23" t="s">
        <v>8</v>
      </c>
      <c r="I19" s="19"/>
      <c r="J19" s="18"/>
    </row>
    <row r="20" spans="1:10">
      <c r="A20" s="66">
        <v>744</v>
      </c>
      <c r="B20" s="66">
        <v>735.5</v>
      </c>
      <c r="C20" s="13">
        <f t="shared" si="0"/>
        <v>8.5</v>
      </c>
      <c r="D20" s="14">
        <f t="shared" si="1"/>
        <v>72.25</v>
      </c>
      <c r="E20" s="15" t="s">
        <v>9</v>
      </c>
      <c r="F20" s="15"/>
      <c r="G20" s="63">
        <f>SQRT(G18*(1/G7))</f>
        <v>4.1259466677568977</v>
      </c>
      <c r="H20" s="23" t="s">
        <v>10</v>
      </c>
      <c r="I20" s="19"/>
      <c r="J20" s="18"/>
    </row>
    <row r="21" spans="1:10">
      <c r="A21" s="66">
        <v>756.5</v>
      </c>
      <c r="B21" s="66">
        <v>824.5</v>
      </c>
      <c r="C21" s="13">
        <f t="shared" si="0"/>
        <v>-68</v>
      </c>
      <c r="D21" s="14">
        <f t="shared" si="1"/>
        <v>4624</v>
      </c>
      <c r="E21" s="20" t="s">
        <v>11</v>
      </c>
      <c r="F21" s="15"/>
      <c r="G21" s="63">
        <f>G57*2</f>
        <v>16.17341374187313</v>
      </c>
      <c r="H21" s="24" t="s">
        <v>12</v>
      </c>
      <c r="I21" s="21"/>
    </row>
    <row r="22" spans="1:10">
      <c r="A22" s="66">
        <v>702.5</v>
      </c>
      <c r="B22" s="66">
        <v>816.5</v>
      </c>
      <c r="C22" s="13">
        <f t="shared" si="0"/>
        <v>-114</v>
      </c>
      <c r="D22" s="14">
        <f t="shared" si="1"/>
        <v>12996</v>
      </c>
      <c r="E22" s="15"/>
      <c r="F22" s="15"/>
      <c r="G22" s="22"/>
      <c r="H22" s="23"/>
      <c r="I22" s="21"/>
    </row>
    <row r="23" spans="1:10">
      <c r="A23" s="66">
        <v>811</v>
      </c>
      <c r="B23" s="66">
        <v>822.5</v>
      </c>
      <c r="C23" s="13">
        <f t="shared" si="0"/>
        <v>-11.5</v>
      </c>
      <c r="D23" s="14">
        <f t="shared" si="1"/>
        <v>132.25</v>
      </c>
      <c r="E23" s="27" t="s">
        <v>13</v>
      </c>
      <c r="F23" s="27"/>
      <c r="G23" s="28">
        <f>(G26*2)/SQRT(G27)</f>
        <v>-3.1056522048404442</v>
      </c>
      <c r="H23" s="29" t="s">
        <v>14</v>
      </c>
      <c r="I23" s="30"/>
      <c r="J23" s="31"/>
    </row>
    <row r="24" spans="1:10">
      <c r="A24" s="66">
        <v>740.5</v>
      </c>
      <c r="B24" s="66">
        <v>744.5</v>
      </c>
      <c r="C24" s="13">
        <f t="shared" si="0"/>
        <v>-4</v>
      </c>
      <c r="D24" s="14">
        <f t="shared" si="1"/>
        <v>16</v>
      </c>
      <c r="E24" s="33" t="s">
        <v>15</v>
      </c>
      <c r="F24" s="33"/>
      <c r="G24" s="34">
        <f>(G26^2)/((G26^2)+G27)</f>
        <v>0.70685395140717489</v>
      </c>
      <c r="H24" s="35" t="s">
        <v>16</v>
      </c>
      <c r="I24" s="36"/>
      <c r="J24" s="37"/>
    </row>
    <row r="25" spans="1:10">
      <c r="A25" s="66">
        <v>816</v>
      </c>
      <c r="B25" s="66">
        <v>882.5</v>
      </c>
      <c r="C25" s="13">
        <f t="shared" si="0"/>
        <v>-66.5</v>
      </c>
      <c r="D25" s="14">
        <f t="shared" si="1"/>
        <v>4422.25</v>
      </c>
      <c r="F25" s="15"/>
      <c r="G25" s="38"/>
      <c r="I25" s="21"/>
    </row>
    <row r="26" spans="1:10">
      <c r="A26" s="66">
        <v>589.5</v>
      </c>
      <c r="B26" s="66">
        <v>671.5</v>
      </c>
      <c r="C26" s="13">
        <f t="shared" si="0"/>
        <v>-82</v>
      </c>
      <c r="D26" s="14">
        <f t="shared" si="1"/>
        <v>6724</v>
      </c>
      <c r="E26" s="27" t="s">
        <v>17</v>
      </c>
      <c r="F26" s="27"/>
      <c r="G26" s="28">
        <f>G19/G20</f>
        <v>-23.753671792370824</v>
      </c>
      <c r="H26" s="29" t="s">
        <v>18</v>
      </c>
      <c r="I26" s="29"/>
      <c r="J26" s="31"/>
    </row>
    <row r="27" spans="1:10">
      <c r="A27" s="66">
        <v>707.5</v>
      </c>
      <c r="B27" s="66">
        <v>856</v>
      </c>
      <c r="C27" s="13">
        <f t="shared" si="0"/>
        <v>-148.5</v>
      </c>
      <c r="D27" s="14">
        <f t="shared" si="1"/>
        <v>22052.25</v>
      </c>
      <c r="E27" s="40" t="s">
        <v>19</v>
      </c>
      <c r="F27" s="40"/>
      <c r="G27" s="41">
        <f>G7-1</f>
        <v>234</v>
      </c>
      <c r="H27" s="42" t="s">
        <v>20</v>
      </c>
      <c r="I27" s="42"/>
      <c r="J27" s="43"/>
    </row>
    <row r="28" spans="1:10">
      <c r="A28" s="66">
        <v>733.5</v>
      </c>
      <c r="B28" s="66">
        <v>756</v>
      </c>
      <c r="C28" s="13">
        <f t="shared" si="0"/>
        <v>-22.5</v>
      </c>
      <c r="D28" s="14">
        <f t="shared" si="1"/>
        <v>506.25</v>
      </c>
      <c r="E28" s="40" t="s">
        <v>21</v>
      </c>
      <c r="F28" s="40"/>
      <c r="G28" s="44">
        <f>TDIST(ABS(G26),G27,1)</f>
        <v>1.3779917894521537E-64</v>
      </c>
      <c r="H28" s="42" t="s">
        <v>47</v>
      </c>
      <c r="I28" s="45"/>
      <c r="J28" s="43"/>
    </row>
    <row r="29" spans="1:10">
      <c r="A29" s="66">
        <v>1013.5</v>
      </c>
      <c r="B29" s="66">
        <v>1273</v>
      </c>
      <c r="C29" s="13">
        <f t="shared" si="0"/>
        <v>-259.5</v>
      </c>
      <c r="D29" s="14">
        <f t="shared" si="1"/>
        <v>67340.25</v>
      </c>
      <c r="E29" s="33" t="s">
        <v>48</v>
      </c>
      <c r="F29" s="33"/>
      <c r="G29" s="46">
        <f>TDIST(ABS(G26),G27,2)</f>
        <v>2.7559835789043074E-64</v>
      </c>
      <c r="H29" s="35" t="s">
        <v>47</v>
      </c>
      <c r="I29" s="47"/>
      <c r="J29" s="37"/>
    </row>
    <row r="30" spans="1:10">
      <c r="A30" s="66">
        <v>653.5</v>
      </c>
      <c r="B30" s="66">
        <v>784.5</v>
      </c>
      <c r="C30" s="13">
        <f t="shared" si="0"/>
        <v>-131</v>
      </c>
      <c r="D30" s="14">
        <f t="shared" si="1"/>
        <v>17161</v>
      </c>
      <c r="E30" s="40"/>
      <c r="F30" s="40"/>
      <c r="G30" s="48"/>
      <c r="H30" s="42"/>
      <c r="I30" s="42"/>
      <c r="J30" s="1"/>
    </row>
    <row r="31" spans="1:10">
      <c r="A31" s="66">
        <v>714.5</v>
      </c>
      <c r="B31" s="66">
        <v>904.5</v>
      </c>
      <c r="C31" s="13">
        <f t="shared" si="0"/>
        <v>-190</v>
      </c>
      <c r="D31" s="14">
        <f t="shared" si="1"/>
        <v>36100</v>
      </c>
      <c r="E31" s="40"/>
      <c r="F31" s="40"/>
      <c r="G31" s="44"/>
      <c r="H31" s="42"/>
      <c r="I31" s="42"/>
      <c r="J31" s="1"/>
    </row>
    <row r="32" spans="1:10">
      <c r="A32" s="66">
        <v>654</v>
      </c>
      <c r="B32" s="66">
        <v>724</v>
      </c>
      <c r="C32" s="13">
        <f t="shared" si="0"/>
        <v>-70</v>
      </c>
      <c r="D32" s="14">
        <f t="shared" si="1"/>
        <v>4900</v>
      </c>
      <c r="E32" s="40"/>
      <c r="F32" s="40"/>
      <c r="G32" s="44"/>
      <c r="H32" s="42"/>
      <c r="I32" s="42"/>
      <c r="J32" s="1"/>
    </row>
    <row r="33" spans="1:9">
      <c r="A33" s="66">
        <v>723.5</v>
      </c>
      <c r="B33" s="66">
        <v>838.5</v>
      </c>
      <c r="C33" s="13">
        <f t="shared" si="0"/>
        <v>-115</v>
      </c>
      <c r="D33" s="14">
        <f t="shared" si="1"/>
        <v>13225</v>
      </c>
      <c r="E33" s="15"/>
      <c r="F33" s="15"/>
      <c r="G33" s="21"/>
      <c r="H33" s="21"/>
      <c r="I33" s="21"/>
    </row>
    <row r="34" spans="1:9">
      <c r="A34" s="66">
        <v>915</v>
      </c>
      <c r="B34" s="66">
        <v>994</v>
      </c>
      <c r="C34" s="13">
        <f t="shared" si="0"/>
        <v>-79</v>
      </c>
      <c r="D34" s="14">
        <f t="shared" si="1"/>
        <v>6241</v>
      </c>
      <c r="E34" s="20"/>
      <c r="H34" s="21"/>
      <c r="I34" s="21"/>
    </row>
    <row r="35" spans="1:9">
      <c r="A35" s="66">
        <v>733.5</v>
      </c>
      <c r="B35" s="66">
        <v>809</v>
      </c>
      <c r="C35" s="13">
        <f t="shared" si="0"/>
        <v>-75.5</v>
      </c>
      <c r="D35" s="14">
        <f t="shared" si="1"/>
        <v>5700.25</v>
      </c>
      <c r="H35" s="21"/>
      <c r="I35" s="21"/>
    </row>
    <row r="36" spans="1:9">
      <c r="A36" s="66">
        <v>610</v>
      </c>
      <c r="B36" s="66">
        <v>662.5</v>
      </c>
      <c r="C36" s="13">
        <f t="shared" si="0"/>
        <v>-52.5</v>
      </c>
      <c r="D36" s="14">
        <f t="shared" si="1"/>
        <v>2756.25</v>
      </c>
      <c r="H36" s="21"/>
      <c r="I36" s="21"/>
    </row>
    <row r="37" spans="1:9">
      <c r="A37" s="66">
        <v>1032.5</v>
      </c>
      <c r="B37" s="66">
        <v>1144.5</v>
      </c>
      <c r="C37" s="13">
        <f t="shared" si="0"/>
        <v>-112</v>
      </c>
      <c r="D37" s="14">
        <f t="shared" si="1"/>
        <v>12544</v>
      </c>
      <c r="H37" s="21"/>
      <c r="I37" s="21"/>
    </row>
    <row r="38" spans="1:9">
      <c r="A38" s="66">
        <v>890.5</v>
      </c>
      <c r="B38" s="66">
        <v>976.5</v>
      </c>
      <c r="C38" s="13">
        <f t="shared" si="0"/>
        <v>-86</v>
      </c>
      <c r="D38" s="14">
        <f t="shared" si="1"/>
        <v>7396</v>
      </c>
      <c r="E38" s="49"/>
      <c r="F38" s="49"/>
    </row>
    <row r="39" spans="1:9">
      <c r="A39" s="66">
        <v>666</v>
      </c>
      <c r="B39" s="66">
        <v>744</v>
      </c>
      <c r="C39" s="13">
        <f t="shared" si="0"/>
        <v>-78</v>
      </c>
      <c r="D39" s="14">
        <f t="shared" si="1"/>
        <v>6084</v>
      </c>
    </row>
    <row r="40" spans="1:9">
      <c r="A40" s="66">
        <v>852</v>
      </c>
      <c r="B40" s="66">
        <v>1023.5</v>
      </c>
      <c r="C40" s="13">
        <f t="shared" si="0"/>
        <v>-171.5</v>
      </c>
      <c r="D40" s="14">
        <f t="shared" si="1"/>
        <v>29412.25</v>
      </c>
    </row>
    <row r="41" spans="1:9">
      <c r="A41" s="66">
        <v>786.5</v>
      </c>
      <c r="B41" s="66">
        <v>899</v>
      </c>
      <c r="C41" s="13">
        <f t="shared" si="0"/>
        <v>-112.5</v>
      </c>
      <c r="D41" s="14">
        <f t="shared" si="1"/>
        <v>12656.25</v>
      </c>
    </row>
    <row r="42" spans="1:9">
      <c r="A42" s="66">
        <v>608.5</v>
      </c>
      <c r="B42" s="66">
        <v>701</v>
      </c>
      <c r="C42" s="13">
        <f t="shared" si="0"/>
        <v>-92.5</v>
      </c>
      <c r="D42" s="14">
        <f t="shared" si="1"/>
        <v>8556.25</v>
      </c>
    </row>
    <row r="43" spans="1:9">
      <c r="A43" s="66">
        <v>764</v>
      </c>
      <c r="B43" s="66">
        <v>937.5</v>
      </c>
      <c r="C43" s="13">
        <f t="shared" si="0"/>
        <v>-173.5</v>
      </c>
      <c r="D43" s="14">
        <f t="shared" si="1"/>
        <v>30102.25</v>
      </c>
    </row>
    <row r="44" spans="1:9">
      <c r="A44" s="66">
        <v>616.5</v>
      </c>
      <c r="B44" s="66">
        <v>811.5</v>
      </c>
      <c r="C44" s="13">
        <f t="shared" si="0"/>
        <v>-195</v>
      </c>
      <c r="D44" s="14">
        <f t="shared" si="1"/>
        <v>38025</v>
      </c>
    </row>
    <row r="45" spans="1:9">
      <c r="A45" s="66">
        <v>761.5</v>
      </c>
      <c r="B45" s="66">
        <v>819</v>
      </c>
      <c r="C45" s="13">
        <f t="shared" si="0"/>
        <v>-57.5</v>
      </c>
      <c r="D45" s="14">
        <f t="shared" si="1"/>
        <v>3306.25</v>
      </c>
    </row>
    <row r="46" spans="1:9">
      <c r="A46" s="66">
        <v>668</v>
      </c>
      <c r="B46" s="66">
        <v>753</v>
      </c>
      <c r="C46" s="13">
        <f t="shared" si="0"/>
        <v>-85</v>
      </c>
      <c r="D46" s="14">
        <f t="shared" si="1"/>
        <v>7225</v>
      </c>
    </row>
    <row r="47" spans="1:9">
      <c r="A47" s="66">
        <v>710.5</v>
      </c>
      <c r="B47" s="66">
        <v>844.5</v>
      </c>
      <c r="C47" s="13">
        <f t="shared" si="0"/>
        <v>-134</v>
      </c>
      <c r="D47" s="14">
        <f t="shared" si="1"/>
        <v>17956</v>
      </c>
    </row>
    <row r="48" spans="1:9">
      <c r="A48" s="66">
        <v>711.5</v>
      </c>
      <c r="B48" s="66">
        <v>770</v>
      </c>
      <c r="C48" s="13">
        <f t="shared" si="0"/>
        <v>-58.5</v>
      </c>
      <c r="D48" s="14">
        <f t="shared" si="1"/>
        <v>3422.25</v>
      </c>
    </row>
    <row r="49" spans="1:10">
      <c r="A49" s="66">
        <v>683</v>
      </c>
      <c r="B49" s="66">
        <v>781.5</v>
      </c>
      <c r="C49" s="13">
        <f t="shared" si="0"/>
        <v>-98.5</v>
      </c>
      <c r="D49" s="14">
        <f t="shared" si="1"/>
        <v>9702.25</v>
      </c>
    </row>
    <row r="50" spans="1:10">
      <c r="A50" s="66">
        <v>768.5</v>
      </c>
      <c r="B50" s="66">
        <v>903.5</v>
      </c>
      <c r="C50" s="13">
        <f t="shared" si="0"/>
        <v>-135</v>
      </c>
      <c r="D50" s="14">
        <f t="shared" si="1"/>
        <v>18225</v>
      </c>
    </row>
    <row r="51" spans="1:10">
      <c r="A51" s="66">
        <v>653.5</v>
      </c>
      <c r="B51" s="66">
        <v>655.5</v>
      </c>
      <c r="C51" s="13">
        <f t="shared" si="0"/>
        <v>-2</v>
      </c>
      <c r="D51" s="14">
        <f t="shared" si="1"/>
        <v>4</v>
      </c>
    </row>
    <row r="52" spans="1:10">
      <c r="A52" s="66">
        <v>774.5</v>
      </c>
      <c r="B52" s="66">
        <v>857</v>
      </c>
      <c r="C52" s="13">
        <f t="shared" si="0"/>
        <v>-82.5</v>
      </c>
      <c r="D52" s="14">
        <f t="shared" si="1"/>
        <v>6806.25</v>
      </c>
    </row>
    <row r="53" spans="1:10">
      <c r="A53" s="66">
        <v>865.5</v>
      </c>
      <c r="B53" s="66">
        <v>949.5</v>
      </c>
      <c r="C53" s="13">
        <f t="shared" si="0"/>
        <v>-84</v>
      </c>
      <c r="D53" s="14">
        <f t="shared" si="1"/>
        <v>7056</v>
      </c>
      <c r="E53" s="50"/>
    </row>
    <row r="54" spans="1:10">
      <c r="A54" s="66">
        <v>694.5</v>
      </c>
      <c r="B54" s="66">
        <v>737.5</v>
      </c>
      <c r="C54" s="13">
        <f t="shared" si="0"/>
        <v>-43</v>
      </c>
      <c r="D54" s="14">
        <f t="shared" si="1"/>
        <v>1849</v>
      </c>
    </row>
    <row r="55" spans="1:10">
      <c r="A55" s="66">
        <v>838.5</v>
      </c>
      <c r="B55" s="66">
        <v>878.5</v>
      </c>
      <c r="C55" s="13">
        <f t="shared" si="0"/>
        <v>-40</v>
      </c>
      <c r="D55" s="14">
        <f t="shared" si="1"/>
        <v>1600</v>
      </c>
      <c r="G55" t="s">
        <v>49</v>
      </c>
    </row>
    <row r="56" spans="1:10">
      <c r="A56" s="66">
        <v>801</v>
      </c>
      <c r="B56" s="66">
        <v>900.5</v>
      </c>
      <c r="C56" s="13">
        <f t="shared" si="0"/>
        <v>-99.5</v>
      </c>
      <c r="D56" s="14">
        <f t="shared" si="1"/>
        <v>9900.25</v>
      </c>
    </row>
    <row r="57" spans="1:10">
      <c r="A57" s="66">
        <v>742</v>
      </c>
      <c r="B57" s="66">
        <v>782</v>
      </c>
      <c r="C57" s="13">
        <f t="shared" si="0"/>
        <v>-40</v>
      </c>
      <c r="D57" s="14">
        <f t="shared" si="1"/>
        <v>1600</v>
      </c>
      <c r="E57" s="15" t="s">
        <v>50</v>
      </c>
      <c r="F57" s="15"/>
      <c r="G57" s="19">
        <f>CONFIDENCE(0.05,SQRT(G18),G7)</f>
        <v>8.086706870936565</v>
      </c>
      <c r="H57" s="18" t="s">
        <v>51</v>
      </c>
      <c r="I57" s="19"/>
    </row>
    <row r="58" spans="1:10">
      <c r="A58" s="66">
        <v>791.5</v>
      </c>
      <c r="B58" s="66">
        <v>901.5</v>
      </c>
      <c r="C58" s="13">
        <f t="shared" si="0"/>
        <v>-110</v>
      </c>
      <c r="D58" s="14">
        <f t="shared" si="1"/>
        <v>12100</v>
      </c>
    </row>
    <row r="59" spans="1:10">
      <c r="A59" s="66">
        <v>834.5</v>
      </c>
      <c r="B59" s="66">
        <v>931.5</v>
      </c>
      <c r="C59" s="13">
        <f t="shared" si="0"/>
        <v>-97</v>
      </c>
      <c r="D59" s="14">
        <f t="shared" si="1"/>
        <v>9409</v>
      </c>
      <c r="E59" s="27" t="s">
        <v>17</v>
      </c>
      <c r="F59" s="27"/>
      <c r="G59" s="73">
        <f>TINV(G61,8)</f>
        <v>211893519.53951129</v>
      </c>
      <c r="H59" s="29" t="s">
        <v>52</v>
      </c>
      <c r="I59" s="29"/>
      <c r="J59" s="31"/>
    </row>
    <row r="60" spans="1:10">
      <c r="A60" s="66">
        <v>691.5</v>
      </c>
      <c r="B60" s="66">
        <v>750.5</v>
      </c>
      <c r="C60" s="13">
        <f t="shared" si="0"/>
        <v>-59</v>
      </c>
      <c r="D60" s="14">
        <f t="shared" si="1"/>
        <v>3481</v>
      </c>
      <c r="E60" s="40" t="s">
        <v>21</v>
      </c>
      <c r="F60" s="40"/>
      <c r="G60" s="53">
        <f>TTEST(A7:A250,B7:B250,1,1)</f>
        <v>1.377991789452193E-64</v>
      </c>
      <c r="H60" s="45" t="s">
        <v>53</v>
      </c>
      <c r="I60" s="45"/>
      <c r="J60" s="43"/>
    </row>
    <row r="61" spans="1:10">
      <c r="A61" s="66">
        <v>678.5</v>
      </c>
      <c r="B61" s="66">
        <v>773</v>
      </c>
      <c r="C61" s="13">
        <f t="shared" si="0"/>
        <v>-94.5</v>
      </c>
      <c r="D61" s="14">
        <f t="shared" si="1"/>
        <v>8930.25</v>
      </c>
      <c r="E61" s="33" t="s">
        <v>48</v>
      </c>
      <c r="F61" s="33"/>
      <c r="G61" s="54">
        <f>TTEST(A7:A250,B7:B250,2,1)</f>
        <v>2.755983578904386E-64</v>
      </c>
      <c r="H61" s="47" t="s">
        <v>53</v>
      </c>
      <c r="I61" s="47"/>
      <c r="J61" s="37"/>
    </row>
    <row r="62" spans="1:10">
      <c r="A62" s="66">
        <v>821.5</v>
      </c>
      <c r="B62" s="66">
        <v>993</v>
      </c>
      <c r="C62" s="13">
        <f t="shared" si="0"/>
        <v>-171.5</v>
      </c>
      <c r="D62" s="14">
        <f t="shared" si="1"/>
        <v>29412.25</v>
      </c>
    </row>
    <row r="63" spans="1:10">
      <c r="A63" s="66">
        <v>623</v>
      </c>
      <c r="B63" s="66">
        <v>662</v>
      </c>
      <c r="C63" s="13">
        <f t="shared" si="0"/>
        <v>-39</v>
      </c>
      <c r="D63" s="14">
        <f t="shared" si="1"/>
        <v>1521</v>
      </c>
    </row>
    <row r="64" spans="1:10">
      <c r="A64" s="66">
        <v>795</v>
      </c>
      <c r="B64" s="66">
        <v>860.5</v>
      </c>
      <c r="C64" s="13">
        <f t="shared" si="0"/>
        <v>-65.5</v>
      </c>
      <c r="D64" s="14">
        <f t="shared" si="1"/>
        <v>4290.25</v>
      </c>
    </row>
    <row r="65" spans="1:4">
      <c r="A65" s="66">
        <v>723</v>
      </c>
      <c r="B65" s="66">
        <v>861</v>
      </c>
      <c r="C65" s="13">
        <f t="shared" si="0"/>
        <v>-138</v>
      </c>
      <c r="D65" s="14">
        <f t="shared" si="1"/>
        <v>19044</v>
      </c>
    </row>
    <row r="66" spans="1:4">
      <c r="A66" s="66">
        <v>800</v>
      </c>
      <c r="B66" s="66">
        <v>827.5</v>
      </c>
      <c r="C66" s="13">
        <f t="shared" si="0"/>
        <v>-27.5</v>
      </c>
      <c r="D66" s="14">
        <f t="shared" si="1"/>
        <v>756.25</v>
      </c>
    </row>
    <row r="67" spans="1:4">
      <c r="A67" s="66">
        <v>745.5</v>
      </c>
      <c r="B67" s="66">
        <v>897.5</v>
      </c>
      <c r="C67" s="13">
        <f t="shared" si="0"/>
        <v>-152</v>
      </c>
      <c r="D67" s="14">
        <f t="shared" si="1"/>
        <v>23104</v>
      </c>
    </row>
    <row r="68" spans="1:4">
      <c r="A68" s="66">
        <v>685</v>
      </c>
      <c r="B68" s="66">
        <v>771</v>
      </c>
      <c r="C68" s="13">
        <f t="shared" si="0"/>
        <v>-86</v>
      </c>
      <c r="D68" s="14">
        <f t="shared" si="1"/>
        <v>7396</v>
      </c>
    </row>
    <row r="69" spans="1:4">
      <c r="A69" s="66">
        <v>807.5</v>
      </c>
      <c r="B69" s="66">
        <v>990.5</v>
      </c>
      <c r="C69" s="13">
        <f t="shared" si="0"/>
        <v>-183</v>
      </c>
      <c r="D69" s="14">
        <f t="shared" si="1"/>
        <v>33489</v>
      </c>
    </row>
    <row r="70" spans="1:4">
      <c r="A70" s="66">
        <v>587</v>
      </c>
      <c r="B70" s="66">
        <v>668</v>
      </c>
      <c r="C70" s="13">
        <f t="shared" si="0"/>
        <v>-81</v>
      </c>
      <c r="D70" s="14">
        <f t="shared" si="1"/>
        <v>6561</v>
      </c>
    </row>
    <row r="71" spans="1:4">
      <c r="A71" s="66">
        <v>633.5</v>
      </c>
      <c r="B71" s="66">
        <v>722</v>
      </c>
      <c r="C71" s="13">
        <f t="shared" si="0"/>
        <v>-88.5</v>
      </c>
      <c r="D71" s="14">
        <f t="shared" si="1"/>
        <v>7832.25</v>
      </c>
    </row>
    <row r="72" spans="1:4">
      <c r="A72" s="66">
        <v>551.5</v>
      </c>
      <c r="B72" s="66">
        <v>642</v>
      </c>
      <c r="C72" s="13">
        <f t="shared" ref="C72:C101" si="2">A72-B72</f>
        <v>-90.5</v>
      </c>
      <c r="D72" s="14">
        <f t="shared" ref="D72:D101" si="3">C72^2</f>
        <v>8190.25</v>
      </c>
    </row>
    <row r="73" spans="1:4">
      <c r="A73" s="66">
        <v>761</v>
      </c>
      <c r="B73" s="66">
        <v>744.5</v>
      </c>
      <c r="C73" s="13">
        <f t="shared" si="2"/>
        <v>16.5</v>
      </c>
      <c r="D73" s="14">
        <f t="shared" si="3"/>
        <v>272.25</v>
      </c>
    </row>
    <row r="74" spans="1:4">
      <c r="A74" s="66">
        <v>1018.5</v>
      </c>
      <c r="B74" s="66">
        <v>1173.5</v>
      </c>
      <c r="C74" s="13">
        <f t="shared" si="2"/>
        <v>-155</v>
      </c>
      <c r="D74" s="14">
        <f t="shared" si="3"/>
        <v>24025</v>
      </c>
    </row>
    <row r="75" spans="1:4">
      <c r="A75" s="66">
        <v>759</v>
      </c>
      <c r="B75" s="66">
        <v>886</v>
      </c>
      <c r="C75" s="13">
        <f t="shared" si="2"/>
        <v>-127</v>
      </c>
      <c r="D75" s="14">
        <f t="shared" si="3"/>
        <v>16129</v>
      </c>
    </row>
    <row r="76" spans="1:4">
      <c r="A76" s="66">
        <v>997.5</v>
      </c>
      <c r="B76" s="66">
        <v>1071</v>
      </c>
      <c r="C76" s="13">
        <f t="shared" si="2"/>
        <v>-73.5</v>
      </c>
      <c r="D76" s="14">
        <f t="shared" si="3"/>
        <v>5402.25</v>
      </c>
    </row>
    <row r="77" spans="1:4">
      <c r="A77" s="66">
        <v>805.5</v>
      </c>
      <c r="B77" s="66">
        <v>870</v>
      </c>
      <c r="C77" s="13">
        <f t="shared" si="2"/>
        <v>-64.5</v>
      </c>
      <c r="D77" s="14">
        <f t="shared" si="3"/>
        <v>4160.25</v>
      </c>
    </row>
    <row r="78" spans="1:4">
      <c r="A78" s="66">
        <v>1002.5</v>
      </c>
      <c r="B78" s="66">
        <v>1063</v>
      </c>
      <c r="C78" s="13">
        <f t="shared" si="2"/>
        <v>-60.5</v>
      </c>
      <c r="D78" s="14">
        <f t="shared" si="3"/>
        <v>3660.25</v>
      </c>
    </row>
    <row r="79" spans="1:4">
      <c r="A79" s="66">
        <v>801.5</v>
      </c>
      <c r="B79" s="66">
        <v>776</v>
      </c>
      <c r="C79" s="13">
        <f t="shared" si="2"/>
        <v>25.5</v>
      </c>
      <c r="D79" s="14">
        <f t="shared" si="3"/>
        <v>650.25</v>
      </c>
    </row>
    <row r="80" spans="1:4">
      <c r="A80" s="66">
        <v>767</v>
      </c>
      <c r="B80" s="66">
        <v>781.5</v>
      </c>
      <c r="C80" s="13">
        <f t="shared" si="2"/>
        <v>-14.5</v>
      </c>
      <c r="D80" s="14">
        <f t="shared" si="3"/>
        <v>210.25</v>
      </c>
    </row>
    <row r="81" spans="1:4">
      <c r="A81" s="66">
        <v>650.5</v>
      </c>
      <c r="B81" s="66">
        <v>686</v>
      </c>
      <c r="C81" s="13">
        <f t="shared" si="2"/>
        <v>-35.5</v>
      </c>
      <c r="D81" s="14">
        <f t="shared" si="3"/>
        <v>1260.25</v>
      </c>
    </row>
    <row r="82" spans="1:4">
      <c r="A82" s="66">
        <v>565.5</v>
      </c>
      <c r="B82" s="66">
        <v>709.5</v>
      </c>
      <c r="C82" s="13">
        <f t="shared" si="2"/>
        <v>-144</v>
      </c>
      <c r="D82" s="14">
        <f t="shared" si="3"/>
        <v>20736</v>
      </c>
    </row>
    <row r="83" spans="1:4">
      <c r="A83" s="66">
        <v>643</v>
      </c>
      <c r="B83" s="66">
        <v>782.5</v>
      </c>
      <c r="C83" s="13">
        <f t="shared" si="2"/>
        <v>-139.5</v>
      </c>
      <c r="D83" s="14">
        <f t="shared" si="3"/>
        <v>19460.25</v>
      </c>
    </row>
    <row r="84" spans="1:4">
      <c r="A84" s="66">
        <v>787</v>
      </c>
      <c r="B84" s="66">
        <v>914.5</v>
      </c>
      <c r="C84" s="13">
        <f t="shared" si="2"/>
        <v>-127.5</v>
      </c>
      <c r="D84" s="14">
        <f t="shared" si="3"/>
        <v>16256.25</v>
      </c>
    </row>
    <row r="85" spans="1:4">
      <c r="A85" s="66">
        <v>815</v>
      </c>
      <c r="B85" s="66">
        <v>856.5</v>
      </c>
      <c r="C85" s="13">
        <f t="shared" si="2"/>
        <v>-41.5</v>
      </c>
      <c r="D85" s="14">
        <f t="shared" si="3"/>
        <v>1722.25</v>
      </c>
    </row>
    <row r="86" spans="1:4">
      <c r="A86" s="66">
        <v>743</v>
      </c>
      <c r="B86" s="66">
        <v>898.5</v>
      </c>
      <c r="C86" s="13">
        <f t="shared" si="2"/>
        <v>-155.5</v>
      </c>
      <c r="D86" s="14">
        <f t="shared" si="3"/>
        <v>24180.25</v>
      </c>
    </row>
    <row r="87" spans="1:4">
      <c r="A87" s="66">
        <v>923</v>
      </c>
      <c r="B87" s="66">
        <v>1057</v>
      </c>
      <c r="C87" s="13">
        <f t="shared" si="2"/>
        <v>-134</v>
      </c>
      <c r="D87" s="14">
        <f t="shared" si="3"/>
        <v>17956</v>
      </c>
    </row>
    <row r="88" spans="1:4">
      <c r="A88" s="66">
        <v>938.5</v>
      </c>
      <c r="B88" s="66">
        <v>974.5</v>
      </c>
      <c r="C88" s="13">
        <f t="shared" si="2"/>
        <v>-36</v>
      </c>
      <c r="D88" s="14">
        <f t="shared" si="3"/>
        <v>1296</v>
      </c>
    </row>
    <row r="89" spans="1:4">
      <c r="A89" s="66">
        <v>873.5</v>
      </c>
      <c r="B89" s="66">
        <v>948</v>
      </c>
      <c r="C89" s="13">
        <f t="shared" si="2"/>
        <v>-74.5</v>
      </c>
      <c r="D89" s="14">
        <f t="shared" si="3"/>
        <v>5550.25</v>
      </c>
    </row>
    <row r="90" spans="1:4">
      <c r="A90" s="66">
        <v>734</v>
      </c>
      <c r="B90" s="66">
        <v>769.5</v>
      </c>
      <c r="C90" s="13">
        <f t="shared" si="2"/>
        <v>-35.5</v>
      </c>
      <c r="D90" s="14">
        <f t="shared" si="3"/>
        <v>1260.25</v>
      </c>
    </row>
    <row r="91" spans="1:4">
      <c r="A91" s="66">
        <v>752.5</v>
      </c>
      <c r="B91" s="66">
        <v>772</v>
      </c>
      <c r="C91" s="13">
        <f t="shared" si="2"/>
        <v>-19.5</v>
      </c>
      <c r="D91" s="14">
        <f t="shared" si="3"/>
        <v>380.25</v>
      </c>
    </row>
    <row r="92" spans="1:4">
      <c r="A92" s="66">
        <v>771</v>
      </c>
      <c r="B92" s="66">
        <v>948</v>
      </c>
      <c r="C92" s="13">
        <f t="shared" si="2"/>
        <v>-177</v>
      </c>
      <c r="D92" s="14">
        <f t="shared" si="3"/>
        <v>31329</v>
      </c>
    </row>
    <row r="93" spans="1:4">
      <c r="A93" s="66">
        <v>724.5</v>
      </c>
      <c r="B93" s="66">
        <v>764</v>
      </c>
      <c r="C93" s="13">
        <f t="shared" si="2"/>
        <v>-39.5</v>
      </c>
      <c r="D93" s="14">
        <f t="shared" si="3"/>
        <v>1560.25</v>
      </c>
    </row>
    <row r="94" spans="1:4">
      <c r="A94" s="66">
        <v>740.5</v>
      </c>
      <c r="B94" s="66">
        <v>949</v>
      </c>
      <c r="C94" s="13">
        <f t="shared" si="2"/>
        <v>-208.5</v>
      </c>
      <c r="D94" s="14">
        <f t="shared" si="3"/>
        <v>43472.25</v>
      </c>
    </row>
    <row r="95" spans="1:4">
      <c r="A95" s="66">
        <v>735</v>
      </c>
      <c r="B95" s="66">
        <v>841.5</v>
      </c>
      <c r="C95" s="13">
        <f t="shared" si="2"/>
        <v>-106.5</v>
      </c>
      <c r="D95" s="14">
        <f t="shared" si="3"/>
        <v>11342.25</v>
      </c>
    </row>
    <row r="96" spans="1:4">
      <c r="A96" s="66">
        <v>687</v>
      </c>
      <c r="B96" s="66">
        <v>714.5</v>
      </c>
      <c r="C96" s="13">
        <f t="shared" si="2"/>
        <v>-27.5</v>
      </c>
      <c r="D96" s="14">
        <f t="shared" si="3"/>
        <v>756.25</v>
      </c>
    </row>
    <row r="97" spans="1:4">
      <c r="A97" s="66">
        <v>737.5</v>
      </c>
      <c r="B97" s="66">
        <v>852.5</v>
      </c>
      <c r="C97" s="13">
        <f t="shared" si="2"/>
        <v>-115</v>
      </c>
      <c r="D97" s="14">
        <f t="shared" si="3"/>
        <v>13225</v>
      </c>
    </row>
    <row r="98" spans="1:4">
      <c r="A98" s="66">
        <v>719</v>
      </c>
      <c r="B98" s="66">
        <v>825</v>
      </c>
      <c r="C98" s="13">
        <f t="shared" si="2"/>
        <v>-106</v>
      </c>
      <c r="D98" s="14">
        <f t="shared" si="3"/>
        <v>11236</v>
      </c>
    </row>
    <row r="99" spans="1:4">
      <c r="A99" s="66">
        <v>655.5</v>
      </c>
      <c r="B99" s="66">
        <v>696.5</v>
      </c>
      <c r="C99" s="13">
        <f t="shared" si="2"/>
        <v>-41</v>
      </c>
      <c r="D99" s="14">
        <f t="shared" si="3"/>
        <v>1681</v>
      </c>
    </row>
    <row r="100" spans="1:4">
      <c r="A100" s="66">
        <v>857.5</v>
      </c>
      <c r="B100" s="66">
        <v>991</v>
      </c>
      <c r="C100" s="13">
        <f t="shared" si="2"/>
        <v>-133.5</v>
      </c>
      <c r="D100" s="14">
        <f t="shared" si="3"/>
        <v>17822.25</v>
      </c>
    </row>
    <row r="101" spans="1:4">
      <c r="A101" s="66">
        <v>742</v>
      </c>
      <c r="B101" s="66">
        <v>820</v>
      </c>
      <c r="C101" s="13">
        <f t="shared" si="2"/>
        <v>-78</v>
      </c>
      <c r="D101" s="14">
        <f t="shared" si="3"/>
        <v>6084</v>
      </c>
    </row>
    <row r="102" spans="1:4">
      <c r="A102" s="66">
        <v>820</v>
      </c>
      <c r="B102" s="66">
        <v>827</v>
      </c>
      <c r="C102" s="13">
        <f t="shared" ref="C102:C165" si="4">A102-B102</f>
        <v>-7</v>
      </c>
      <c r="D102" s="14">
        <f t="shared" ref="D102:D165" si="5">C102^2</f>
        <v>49</v>
      </c>
    </row>
    <row r="103" spans="1:4">
      <c r="A103" s="66">
        <v>874</v>
      </c>
      <c r="B103" s="66">
        <v>1122</v>
      </c>
      <c r="C103" s="13">
        <f t="shared" si="4"/>
        <v>-248</v>
      </c>
      <c r="D103" s="14">
        <f t="shared" si="5"/>
        <v>61504</v>
      </c>
    </row>
    <row r="104" spans="1:4">
      <c r="A104" s="66">
        <v>848</v>
      </c>
      <c r="B104" s="66">
        <v>1049.5</v>
      </c>
      <c r="C104" s="13">
        <f t="shared" si="4"/>
        <v>-201.5</v>
      </c>
      <c r="D104" s="14">
        <f t="shared" si="5"/>
        <v>40602.25</v>
      </c>
    </row>
    <row r="105" spans="1:4">
      <c r="A105" s="66">
        <v>926</v>
      </c>
      <c r="B105" s="66">
        <v>1118.5</v>
      </c>
      <c r="C105" s="13">
        <f t="shared" si="4"/>
        <v>-192.5</v>
      </c>
      <c r="D105" s="14">
        <f t="shared" si="5"/>
        <v>37056.25</v>
      </c>
    </row>
    <row r="106" spans="1:4">
      <c r="A106" s="66">
        <v>1102</v>
      </c>
      <c r="B106" s="66">
        <v>1137</v>
      </c>
      <c r="C106" s="13">
        <f t="shared" si="4"/>
        <v>-35</v>
      </c>
      <c r="D106" s="14">
        <f t="shared" si="5"/>
        <v>1225</v>
      </c>
    </row>
    <row r="107" spans="1:4">
      <c r="A107" s="66">
        <v>861.5</v>
      </c>
      <c r="B107" s="66">
        <v>841.5</v>
      </c>
      <c r="C107" s="13">
        <f t="shared" si="4"/>
        <v>20</v>
      </c>
      <c r="D107" s="14">
        <f t="shared" si="5"/>
        <v>400</v>
      </c>
    </row>
    <row r="108" spans="1:4">
      <c r="A108" s="66">
        <v>748.5</v>
      </c>
      <c r="B108" s="66">
        <v>869.5</v>
      </c>
      <c r="C108" s="13">
        <f t="shared" si="4"/>
        <v>-121</v>
      </c>
      <c r="D108" s="14">
        <f t="shared" si="5"/>
        <v>14641</v>
      </c>
    </row>
    <row r="109" spans="1:4">
      <c r="A109" s="66">
        <v>804.5</v>
      </c>
      <c r="B109" s="66">
        <v>936</v>
      </c>
      <c r="C109" s="13">
        <f t="shared" si="4"/>
        <v>-131.5</v>
      </c>
      <c r="D109" s="14">
        <f t="shared" si="5"/>
        <v>17292.25</v>
      </c>
    </row>
    <row r="110" spans="1:4">
      <c r="A110" s="66">
        <v>951.5</v>
      </c>
      <c r="B110" s="66">
        <v>1048.5</v>
      </c>
      <c r="C110" s="13">
        <f t="shared" si="4"/>
        <v>-97</v>
      </c>
      <c r="D110" s="14">
        <f t="shared" si="5"/>
        <v>9409</v>
      </c>
    </row>
    <row r="111" spans="1:4">
      <c r="A111" s="66">
        <v>786.5</v>
      </c>
      <c r="B111" s="66">
        <v>1064.5</v>
      </c>
      <c r="C111" s="13">
        <f t="shared" si="4"/>
        <v>-278</v>
      </c>
      <c r="D111" s="14">
        <f t="shared" si="5"/>
        <v>77284</v>
      </c>
    </row>
    <row r="112" spans="1:4">
      <c r="A112" s="66">
        <v>726.5</v>
      </c>
      <c r="B112" s="66">
        <v>883</v>
      </c>
      <c r="C112" s="13">
        <f t="shared" si="4"/>
        <v>-156.5</v>
      </c>
      <c r="D112" s="14">
        <f t="shared" si="5"/>
        <v>24492.25</v>
      </c>
    </row>
    <row r="113" spans="1:4">
      <c r="A113" s="66">
        <v>589.5</v>
      </c>
      <c r="B113" s="66">
        <v>631.5</v>
      </c>
      <c r="C113" s="13">
        <f t="shared" si="4"/>
        <v>-42</v>
      </c>
      <c r="D113" s="14">
        <f t="shared" si="5"/>
        <v>1764</v>
      </c>
    </row>
    <row r="114" spans="1:4">
      <c r="A114" s="66">
        <v>806.5</v>
      </c>
      <c r="B114" s="66">
        <v>837.5</v>
      </c>
      <c r="C114" s="13">
        <f t="shared" si="4"/>
        <v>-31</v>
      </c>
      <c r="D114" s="14">
        <f t="shared" si="5"/>
        <v>961</v>
      </c>
    </row>
    <row r="115" spans="1:4">
      <c r="A115" s="66">
        <v>992</v>
      </c>
      <c r="B115" s="66">
        <v>957.5</v>
      </c>
      <c r="C115" s="13">
        <f t="shared" si="4"/>
        <v>34.5</v>
      </c>
      <c r="D115" s="14">
        <f t="shared" si="5"/>
        <v>1190.25</v>
      </c>
    </row>
    <row r="116" spans="1:4">
      <c r="A116" s="66">
        <v>621.5</v>
      </c>
      <c r="B116" s="66">
        <v>817</v>
      </c>
      <c r="C116" s="13">
        <f t="shared" si="4"/>
        <v>-195.5</v>
      </c>
      <c r="D116" s="14">
        <f t="shared" si="5"/>
        <v>38220.25</v>
      </c>
    </row>
    <row r="117" spans="1:4">
      <c r="A117" s="66">
        <v>787.5</v>
      </c>
      <c r="B117" s="66">
        <v>833.5</v>
      </c>
      <c r="C117" s="13">
        <f t="shared" si="4"/>
        <v>-46</v>
      </c>
      <c r="D117" s="14">
        <f t="shared" si="5"/>
        <v>2116</v>
      </c>
    </row>
    <row r="118" spans="1:4">
      <c r="A118" s="66">
        <v>675.5</v>
      </c>
      <c r="B118" s="66">
        <v>870.5</v>
      </c>
      <c r="C118" s="13">
        <f t="shared" si="4"/>
        <v>-195</v>
      </c>
      <c r="D118" s="14">
        <f t="shared" si="5"/>
        <v>38025</v>
      </c>
    </row>
    <row r="119" spans="1:4">
      <c r="A119" s="66">
        <v>852.5</v>
      </c>
      <c r="B119" s="66">
        <v>1018</v>
      </c>
      <c r="C119" s="13">
        <f t="shared" si="4"/>
        <v>-165.5</v>
      </c>
      <c r="D119" s="14">
        <f t="shared" si="5"/>
        <v>27390.25</v>
      </c>
    </row>
    <row r="120" spans="1:4">
      <c r="A120" s="66">
        <v>827</v>
      </c>
      <c r="B120" s="66">
        <v>845.5</v>
      </c>
      <c r="C120" s="13">
        <f t="shared" si="4"/>
        <v>-18.5</v>
      </c>
      <c r="D120" s="14">
        <f t="shared" si="5"/>
        <v>342.25</v>
      </c>
    </row>
    <row r="121" spans="1:4">
      <c r="A121" s="66">
        <v>990</v>
      </c>
      <c r="B121" s="66">
        <v>1022</v>
      </c>
      <c r="C121" s="13">
        <f t="shared" si="4"/>
        <v>-32</v>
      </c>
      <c r="D121" s="14">
        <f t="shared" si="5"/>
        <v>1024</v>
      </c>
    </row>
    <row r="122" spans="1:4">
      <c r="A122" s="66">
        <v>478.5</v>
      </c>
      <c r="B122" s="66">
        <v>514</v>
      </c>
      <c r="C122" s="13">
        <f t="shared" si="4"/>
        <v>-35.5</v>
      </c>
      <c r="D122" s="14">
        <f t="shared" si="5"/>
        <v>1260.25</v>
      </c>
    </row>
    <row r="123" spans="1:4">
      <c r="A123" s="66">
        <v>764.5</v>
      </c>
      <c r="B123" s="66">
        <v>837.5</v>
      </c>
      <c r="C123" s="13">
        <f t="shared" si="4"/>
        <v>-73</v>
      </c>
      <c r="D123" s="14">
        <f t="shared" si="5"/>
        <v>5329</v>
      </c>
    </row>
    <row r="124" spans="1:4">
      <c r="A124" s="66">
        <v>939</v>
      </c>
      <c r="B124" s="66">
        <v>961.5</v>
      </c>
      <c r="C124" s="13">
        <f t="shared" si="4"/>
        <v>-22.5</v>
      </c>
      <c r="D124" s="14">
        <f t="shared" si="5"/>
        <v>506.25</v>
      </c>
    </row>
    <row r="125" spans="1:4">
      <c r="A125" s="66">
        <v>623</v>
      </c>
      <c r="B125" s="66">
        <v>771</v>
      </c>
      <c r="C125" s="13">
        <f t="shared" si="4"/>
        <v>-148</v>
      </c>
      <c r="D125" s="14">
        <f t="shared" si="5"/>
        <v>21904</v>
      </c>
    </row>
    <row r="126" spans="1:4">
      <c r="A126" s="66">
        <v>902</v>
      </c>
      <c r="B126" s="66">
        <v>961.5</v>
      </c>
      <c r="C126" s="13">
        <f t="shared" si="4"/>
        <v>-59.5</v>
      </c>
      <c r="D126" s="14">
        <f t="shared" si="5"/>
        <v>3540.25</v>
      </c>
    </row>
    <row r="127" spans="1:4">
      <c r="A127" s="66">
        <v>901</v>
      </c>
      <c r="B127" s="66">
        <v>965</v>
      </c>
      <c r="C127" s="13">
        <f t="shared" si="4"/>
        <v>-64</v>
      </c>
      <c r="D127" s="14">
        <f t="shared" si="5"/>
        <v>4096</v>
      </c>
    </row>
    <row r="128" spans="1:4">
      <c r="A128" s="66">
        <v>805.5</v>
      </c>
      <c r="B128" s="66">
        <v>1004</v>
      </c>
      <c r="C128" s="13">
        <f t="shared" si="4"/>
        <v>-198.5</v>
      </c>
      <c r="D128" s="14">
        <f t="shared" si="5"/>
        <v>39402.25</v>
      </c>
    </row>
    <row r="129" spans="1:4">
      <c r="A129" s="66">
        <v>903</v>
      </c>
      <c r="B129" s="66">
        <v>918.5</v>
      </c>
      <c r="C129" s="13">
        <f t="shared" si="4"/>
        <v>-15.5</v>
      </c>
      <c r="D129" s="14">
        <f t="shared" si="5"/>
        <v>240.25</v>
      </c>
    </row>
    <row r="130" spans="1:4">
      <c r="A130" s="66">
        <v>846.5</v>
      </c>
      <c r="B130" s="66">
        <v>914.5</v>
      </c>
      <c r="C130" s="13">
        <f t="shared" si="4"/>
        <v>-68</v>
      </c>
      <c r="D130" s="14">
        <f t="shared" si="5"/>
        <v>4624</v>
      </c>
    </row>
    <row r="131" spans="1:4">
      <c r="A131" s="66">
        <v>874.5</v>
      </c>
      <c r="B131" s="66">
        <v>843</v>
      </c>
      <c r="C131" s="13">
        <f t="shared" si="4"/>
        <v>31.5</v>
      </c>
      <c r="D131" s="14">
        <f t="shared" si="5"/>
        <v>992.25</v>
      </c>
    </row>
    <row r="132" spans="1:4">
      <c r="A132" s="66">
        <v>566.5</v>
      </c>
      <c r="B132" s="66">
        <v>828</v>
      </c>
      <c r="C132" s="13">
        <f t="shared" si="4"/>
        <v>-261.5</v>
      </c>
      <c r="D132" s="14">
        <f t="shared" si="5"/>
        <v>68382.25</v>
      </c>
    </row>
    <row r="133" spans="1:4">
      <c r="A133" s="66">
        <v>940</v>
      </c>
      <c r="B133" s="66">
        <v>1070</v>
      </c>
      <c r="C133" s="13">
        <f t="shared" si="4"/>
        <v>-130</v>
      </c>
      <c r="D133" s="14">
        <f t="shared" si="5"/>
        <v>16900</v>
      </c>
    </row>
    <row r="134" spans="1:4">
      <c r="A134" s="66">
        <v>705.5</v>
      </c>
      <c r="B134" s="66">
        <v>841</v>
      </c>
      <c r="C134" s="13">
        <f t="shared" si="4"/>
        <v>-135.5</v>
      </c>
      <c r="D134" s="14">
        <f t="shared" si="5"/>
        <v>18360.25</v>
      </c>
    </row>
    <row r="135" spans="1:4">
      <c r="A135" s="66">
        <v>646</v>
      </c>
      <c r="B135" s="66">
        <v>768.5</v>
      </c>
      <c r="C135" s="13">
        <f t="shared" si="4"/>
        <v>-122.5</v>
      </c>
      <c r="D135" s="14">
        <f t="shared" si="5"/>
        <v>15006.25</v>
      </c>
    </row>
    <row r="136" spans="1:4">
      <c r="A136" s="66">
        <v>784.5</v>
      </c>
      <c r="B136" s="66">
        <v>890</v>
      </c>
      <c r="C136" s="13">
        <f t="shared" si="4"/>
        <v>-105.5</v>
      </c>
      <c r="D136" s="14">
        <f t="shared" si="5"/>
        <v>11130.25</v>
      </c>
    </row>
    <row r="137" spans="1:4">
      <c r="A137" s="66">
        <v>768.5</v>
      </c>
      <c r="B137" s="66">
        <v>936</v>
      </c>
      <c r="C137" s="13">
        <f t="shared" si="4"/>
        <v>-167.5</v>
      </c>
      <c r="D137" s="14">
        <f t="shared" si="5"/>
        <v>28056.25</v>
      </c>
    </row>
    <row r="138" spans="1:4">
      <c r="A138" s="66">
        <v>947.5</v>
      </c>
      <c r="B138" s="66">
        <v>994.5</v>
      </c>
      <c r="C138" s="13">
        <f t="shared" si="4"/>
        <v>-47</v>
      </c>
      <c r="D138" s="14">
        <f t="shared" si="5"/>
        <v>2209</v>
      </c>
    </row>
    <row r="139" spans="1:4">
      <c r="A139" s="66">
        <v>674</v>
      </c>
      <c r="B139" s="66">
        <v>863</v>
      </c>
      <c r="C139" s="13">
        <f t="shared" si="4"/>
        <v>-189</v>
      </c>
      <c r="D139" s="14">
        <f t="shared" si="5"/>
        <v>35721</v>
      </c>
    </row>
    <row r="140" spans="1:4">
      <c r="A140" s="66">
        <v>707.5</v>
      </c>
      <c r="B140" s="66">
        <v>779</v>
      </c>
      <c r="C140" s="13">
        <f t="shared" si="4"/>
        <v>-71.5</v>
      </c>
      <c r="D140" s="14">
        <f t="shared" si="5"/>
        <v>5112.25</v>
      </c>
    </row>
    <row r="141" spans="1:4">
      <c r="A141" s="66">
        <v>657.5</v>
      </c>
      <c r="B141" s="66">
        <v>782</v>
      </c>
      <c r="C141" s="13">
        <f t="shared" si="4"/>
        <v>-124.5</v>
      </c>
      <c r="D141" s="14">
        <f t="shared" si="5"/>
        <v>15500.25</v>
      </c>
    </row>
    <row r="142" spans="1:4">
      <c r="A142" s="66">
        <v>871.5</v>
      </c>
      <c r="B142" s="66">
        <v>896</v>
      </c>
      <c r="C142" s="13">
        <f t="shared" si="4"/>
        <v>-24.5</v>
      </c>
      <c r="D142" s="14">
        <f t="shared" si="5"/>
        <v>600.25</v>
      </c>
    </row>
    <row r="143" spans="1:4">
      <c r="A143" s="66">
        <v>566</v>
      </c>
      <c r="B143" s="66">
        <v>644.5</v>
      </c>
      <c r="C143" s="13">
        <f t="shared" si="4"/>
        <v>-78.5</v>
      </c>
      <c r="D143" s="14">
        <f t="shared" si="5"/>
        <v>6162.25</v>
      </c>
    </row>
    <row r="144" spans="1:4">
      <c r="A144" s="66">
        <v>859.5</v>
      </c>
      <c r="B144" s="66">
        <v>1032</v>
      </c>
      <c r="C144" s="13">
        <f t="shared" si="4"/>
        <v>-172.5</v>
      </c>
      <c r="D144" s="14">
        <f t="shared" si="5"/>
        <v>29756.25</v>
      </c>
    </row>
    <row r="145" spans="1:4">
      <c r="A145" s="66">
        <v>810</v>
      </c>
      <c r="B145" s="66">
        <v>864.5</v>
      </c>
      <c r="C145" s="13">
        <f t="shared" si="4"/>
        <v>-54.5</v>
      </c>
      <c r="D145" s="14">
        <f t="shared" si="5"/>
        <v>2970.25</v>
      </c>
    </row>
    <row r="146" spans="1:4">
      <c r="A146" s="66">
        <v>768.5</v>
      </c>
      <c r="B146" s="66">
        <v>828.5</v>
      </c>
      <c r="C146" s="13">
        <f t="shared" si="4"/>
        <v>-60</v>
      </c>
      <c r="D146" s="14">
        <f t="shared" si="5"/>
        <v>3600</v>
      </c>
    </row>
    <row r="147" spans="1:4">
      <c r="A147" s="66">
        <v>627</v>
      </c>
      <c r="B147" s="66">
        <v>716.5</v>
      </c>
      <c r="C147" s="13">
        <f t="shared" si="4"/>
        <v>-89.5</v>
      </c>
      <c r="D147" s="14">
        <f t="shared" si="5"/>
        <v>8010.25</v>
      </c>
    </row>
    <row r="148" spans="1:4">
      <c r="A148" s="66">
        <v>791.5</v>
      </c>
      <c r="B148" s="66">
        <v>834.5</v>
      </c>
      <c r="C148" s="13">
        <f t="shared" si="4"/>
        <v>-43</v>
      </c>
      <c r="D148" s="14">
        <f t="shared" si="5"/>
        <v>1849</v>
      </c>
    </row>
    <row r="149" spans="1:4">
      <c r="A149" s="66">
        <v>853</v>
      </c>
      <c r="B149" s="66">
        <v>966.5</v>
      </c>
      <c r="C149" s="13">
        <f t="shared" si="4"/>
        <v>-113.5</v>
      </c>
      <c r="D149" s="14">
        <f t="shared" si="5"/>
        <v>12882.25</v>
      </c>
    </row>
    <row r="150" spans="1:4">
      <c r="A150" s="66">
        <v>753.5</v>
      </c>
      <c r="B150" s="66">
        <v>885.5</v>
      </c>
      <c r="C150" s="13">
        <f t="shared" si="4"/>
        <v>-132</v>
      </c>
      <c r="D150" s="14">
        <f t="shared" si="5"/>
        <v>17424</v>
      </c>
    </row>
    <row r="151" spans="1:4">
      <c r="A151" s="66">
        <v>818.5</v>
      </c>
      <c r="B151" s="66">
        <v>1011</v>
      </c>
      <c r="C151" s="13">
        <f t="shared" si="4"/>
        <v>-192.5</v>
      </c>
      <c r="D151" s="14">
        <f t="shared" si="5"/>
        <v>37056.25</v>
      </c>
    </row>
    <row r="152" spans="1:4">
      <c r="A152" s="66">
        <v>792</v>
      </c>
      <c r="B152" s="66">
        <v>886</v>
      </c>
      <c r="C152" s="13">
        <f t="shared" si="4"/>
        <v>-94</v>
      </c>
      <c r="D152" s="14">
        <f t="shared" si="5"/>
        <v>8836</v>
      </c>
    </row>
    <row r="153" spans="1:4">
      <c r="A153" s="66">
        <v>750.5</v>
      </c>
      <c r="B153" s="66">
        <v>809</v>
      </c>
      <c r="C153" s="13">
        <f t="shared" si="4"/>
        <v>-58.5</v>
      </c>
      <c r="D153" s="14">
        <f t="shared" si="5"/>
        <v>3422.25</v>
      </c>
    </row>
    <row r="154" spans="1:4">
      <c r="A154" s="66">
        <v>766.5</v>
      </c>
      <c r="B154" s="66">
        <v>923.5</v>
      </c>
      <c r="C154" s="13">
        <f t="shared" si="4"/>
        <v>-157</v>
      </c>
      <c r="D154" s="14">
        <f t="shared" si="5"/>
        <v>24649</v>
      </c>
    </row>
    <row r="155" spans="1:4">
      <c r="A155" s="66">
        <v>697.5</v>
      </c>
      <c r="B155" s="66">
        <v>743</v>
      </c>
      <c r="C155" s="13">
        <f t="shared" si="4"/>
        <v>-45.5</v>
      </c>
      <c r="D155" s="14">
        <f t="shared" si="5"/>
        <v>2070.25</v>
      </c>
    </row>
    <row r="156" spans="1:4">
      <c r="A156" s="66">
        <v>705</v>
      </c>
      <c r="B156" s="66">
        <v>869.5</v>
      </c>
      <c r="C156" s="13">
        <f t="shared" si="4"/>
        <v>-164.5</v>
      </c>
      <c r="D156" s="14">
        <f t="shared" si="5"/>
        <v>27060.25</v>
      </c>
    </row>
    <row r="157" spans="1:4">
      <c r="A157" s="66">
        <v>1026</v>
      </c>
      <c r="B157" s="66">
        <v>1065</v>
      </c>
      <c r="C157" s="13">
        <f t="shared" si="4"/>
        <v>-39</v>
      </c>
      <c r="D157" s="14">
        <f t="shared" si="5"/>
        <v>1521</v>
      </c>
    </row>
    <row r="158" spans="1:4">
      <c r="A158" s="66">
        <v>750</v>
      </c>
      <c r="B158" s="66">
        <v>901.5</v>
      </c>
      <c r="C158" s="13">
        <f t="shared" si="4"/>
        <v>-151.5</v>
      </c>
      <c r="D158" s="14">
        <f t="shared" si="5"/>
        <v>22952.25</v>
      </c>
    </row>
    <row r="159" spans="1:4">
      <c r="A159" s="66">
        <v>570</v>
      </c>
      <c r="B159" s="66">
        <v>649.5</v>
      </c>
      <c r="C159" s="13">
        <f t="shared" si="4"/>
        <v>-79.5</v>
      </c>
      <c r="D159" s="14">
        <f t="shared" si="5"/>
        <v>6320.25</v>
      </c>
    </row>
    <row r="160" spans="1:4">
      <c r="A160" s="66">
        <v>766</v>
      </c>
      <c r="B160" s="66">
        <v>864.5</v>
      </c>
      <c r="C160" s="13">
        <f t="shared" si="4"/>
        <v>-98.5</v>
      </c>
      <c r="D160" s="14">
        <f t="shared" si="5"/>
        <v>9702.25</v>
      </c>
    </row>
    <row r="161" spans="1:4">
      <c r="A161" s="66">
        <v>753</v>
      </c>
      <c r="B161" s="66">
        <v>800</v>
      </c>
      <c r="C161" s="13">
        <f t="shared" si="4"/>
        <v>-47</v>
      </c>
      <c r="D161" s="14">
        <f t="shared" si="5"/>
        <v>2209</v>
      </c>
    </row>
    <row r="162" spans="1:4">
      <c r="A162" s="66">
        <v>831.5</v>
      </c>
      <c r="B162" s="66">
        <v>917</v>
      </c>
      <c r="C162" s="13">
        <f t="shared" si="4"/>
        <v>-85.5</v>
      </c>
      <c r="D162" s="14">
        <f t="shared" si="5"/>
        <v>7310.25</v>
      </c>
    </row>
    <row r="163" spans="1:4">
      <c r="A163" s="66">
        <v>887.5</v>
      </c>
      <c r="B163" s="66">
        <v>1039.5</v>
      </c>
      <c r="C163" s="13">
        <f t="shared" si="4"/>
        <v>-152</v>
      </c>
      <c r="D163" s="14">
        <f t="shared" si="5"/>
        <v>23104</v>
      </c>
    </row>
    <row r="164" spans="1:4">
      <c r="A164" s="66">
        <v>686</v>
      </c>
      <c r="B164" s="66">
        <v>862.5</v>
      </c>
      <c r="C164" s="13">
        <f t="shared" si="4"/>
        <v>-176.5</v>
      </c>
      <c r="D164" s="14">
        <f t="shared" si="5"/>
        <v>31152.25</v>
      </c>
    </row>
    <row r="165" spans="1:4">
      <c r="A165" s="66">
        <v>972</v>
      </c>
      <c r="B165" s="66">
        <v>1063</v>
      </c>
      <c r="C165" s="13">
        <f t="shared" si="4"/>
        <v>-91</v>
      </c>
      <c r="D165" s="14">
        <f t="shared" si="5"/>
        <v>8281</v>
      </c>
    </row>
    <row r="166" spans="1:4">
      <c r="A166" s="66">
        <v>936</v>
      </c>
      <c r="B166" s="66">
        <v>900</v>
      </c>
      <c r="C166" s="13">
        <f t="shared" ref="C166:C229" si="6">A166-B166</f>
        <v>36</v>
      </c>
      <c r="D166" s="14">
        <f t="shared" ref="D166:D229" si="7">C166^2</f>
        <v>1296</v>
      </c>
    </row>
    <row r="167" spans="1:4">
      <c r="A167" s="66">
        <v>560</v>
      </c>
      <c r="B167" s="66">
        <v>640.5</v>
      </c>
      <c r="C167" s="13">
        <f t="shared" si="6"/>
        <v>-80.5</v>
      </c>
      <c r="D167" s="14">
        <f t="shared" si="7"/>
        <v>6480.25</v>
      </c>
    </row>
    <row r="168" spans="1:4">
      <c r="A168" s="66">
        <v>768.5</v>
      </c>
      <c r="B168" s="66">
        <v>849</v>
      </c>
      <c r="C168" s="13">
        <f t="shared" si="6"/>
        <v>-80.5</v>
      </c>
      <c r="D168" s="14">
        <f t="shared" si="7"/>
        <v>6480.25</v>
      </c>
    </row>
    <row r="169" spans="1:4">
      <c r="A169" s="66">
        <v>683.5</v>
      </c>
      <c r="B169" s="66">
        <v>729.5</v>
      </c>
      <c r="C169" s="13">
        <f t="shared" si="6"/>
        <v>-46</v>
      </c>
      <c r="D169" s="14">
        <f t="shared" si="7"/>
        <v>2116</v>
      </c>
    </row>
    <row r="170" spans="1:4">
      <c r="A170" s="66">
        <v>1119.5</v>
      </c>
      <c r="B170" s="66">
        <v>1187</v>
      </c>
      <c r="C170" s="13">
        <f t="shared" si="6"/>
        <v>-67.5</v>
      </c>
      <c r="D170" s="14">
        <f t="shared" si="7"/>
        <v>4556.25</v>
      </c>
    </row>
    <row r="171" spans="1:4">
      <c r="A171" s="66">
        <v>750</v>
      </c>
      <c r="B171" s="66">
        <v>1017.5</v>
      </c>
      <c r="C171" s="13">
        <f t="shared" si="6"/>
        <v>-267.5</v>
      </c>
      <c r="D171" s="14">
        <f t="shared" si="7"/>
        <v>71556.25</v>
      </c>
    </row>
    <row r="172" spans="1:4">
      <c r="A172" s="66">
        <v>782</v>
      </c>
      <c r="B172" s="66">
        <v>923.5</v>
      </c>
      <c r="C172" s="13">
        <f t="shared" si="6"/>
        <v>-141.5</v>
      </c>
      <c r="D172" s="14">
        <f t="shared" si="7"/>
        <v>20022.25</v>
      </c>
    </row>
    <row r="173" spans="1:4">
      <c r="A173" s="66">
        <v>891.5</v>
      </c>
      <c r="B173" s="66">
        <v>1081</v>
      </c>
      <c r="C173" s="13">
        <f t="shared" si="6"/>
        <v>-189.5</v>
      </c>
      <c r="D173" s="14">
        <f t="shared" si="7"/>
        <v>35910.25</v>
      </c>
    </row>
    <row r="174" spans="1:4">
      <c r="A174" s="66">
        <v>595.5</v>
      </c>
      <c r="B174" s="66">
        <v>618</v>
      </c>
      <c r="C174" s="13">
        <f t="shared" si="6"/>
        <v>-22.5</v>
      </c>
      <c r="D174" s="14">
        <f t="shared" si="7"/>
        <v>506.25</v>
      </c>
    </row>
    <row r="175" spans="1:4">
      <c r="A175" s="66">
        <v>684</v>
      </c>
      <c r="B175" s="66">
        <v>768.5</v>
      </c>
      <c r="C175" s="13">
        <f t="shared" si="6"/>
        <v>-84.5</v>
      </c>
      <c r="D175" s="14">
        <f t="shared" si="7"/>
        <v>7140.25</v>
      </c>
    </row>
    <row r="176" spans="1:4">
      <c r="A176" s="66">
        <v>689</v>
      </c>
      <c r="B176" s="66">
        <v>796</v>
      </c>
      <c r="C176" s="13">
        <f t="shared" si="6"/>
        <v>-107</v>
      </c>
      <c r="D176" s="14">
        <f t="shared" si="7"/>
        <v>11449</v>
      </c>
    </row>
    <row r="177" spans="1:4">
      <c r="A177" s="66">
        <v>798.5</v>
      </c>
      <c r="B177" s="66">
        <v>921.5</v>
      </c>
      <c r="C177" s="13">
        <f t="shared" si="6"/>
        <v>-123</v>
      </c>
      <c r="D177" s="14">
        <f t="shared" si="7"/>
        <v>15129</v>
      </c>
    </row>
    <row r="178" spans="1:4">
      <c r="A178" s="66">
        <v>767.5</v>
      </c>
      <c r="B178" s="66">
        <v>817.5</v>
      </c>
      <c r="C178" s="13">
        <f t="shared" si="6"/>
        <v>-50</v>
      </c>
      <c r="D178" s="14">
        <f t="shared" si="7"/>
        <v>2500</v>
      </c>
    </row>
    <row r="179" spans="1:4">
      <c r="A179" s="66">
        <v>749</v>
      </c>
      <c r="B179" s="66">
        <v>925.5</v>
      </c>
      <c r="C179" s="13">
        <f t="shared" si="6"/>
        <v>-176.5</v>
      </c>
      <c r="D179" s="14">
        <f t="shared" si="7"/>
        <v>31152.25</v>
      </c>
    </row>
    <row r="180" spans="1:4">
      <c r="A180" s="66">
        <v>762.5</v>
      </c>
      <c r="B180" s="66">
        <v>791.5</v>
      </c>
      <c r="C180" s="13">
        <f t="shared" si="6"/>
        <v>-29</v>
      </c>
      <c r="D180" s="14">
        <f t="shared" si="7"/>
        <v>841</v>
      </c>
    </row>
    <row r="181" spans="1:4">
      <c r="A181" s="66">
        <v>978</v>
      </c>
      <c r="B181" s="66">
        <v>1134</v>
      </c>
      <c r="C181" s="13">
        <f t="shared" si="6"/>
        <v>-156</v>
      </c>
      <c r="D181" s="14">
        <f t="shared" si="7"/>
        <v>24336</v>
      </c>
    </row>
    <row r="182" spans="1:4">
      <c r="A182" s="66">
        <v>763</v>
      </c>
      <c r="B182" s="66">
        <v>853.5</v>
      </c>
      <c r="C182" s="13">
        <f t="shared" si="6"/>
        <v>-90.5</v>
      </c>
      <c r="D182" s="14">
        <f t="shared" si="7"/>
        <v>8190.25</v>
      </c>
    </row>
    <row r="183" spans="1:4">
      <c r="A183" s="66">
        <v>731</v>
      </c>
      <c r="B183" s="66">
        <v>840.5</v>
      </c>
      <c r="C183" s="13">
        <f t="shared" si="6"/>
        <v>-109.5</v>
      </c>
      <c r="D183" s="14">
        <f t="shared" si="7"/>
        <v>11990.25</v>
      </c>
    </row>
    <row r="184" spans="1:4">
      <c r="A184" s="66">
        <v>846</v>
      </c>
      <c r="B184" s="66">
        <v>954</v>
      </c>
      <c r="C184" s="13">
        <f t="shared" si="6"/>
        <v>-108</v>
      </c>
      <c r="D184" s="14">
        <f t="shared" si="7"/>
        <v>11664</v>
      </c>
    </row>
    <row r="185" spans="1:4">
      <c r="A185" s="66">
        <v>649</v>
      </c>
      <c r="B185" s="66">
        <v>672</v>
      </c>
      <c r="C185" s="13">
        <f t="shared" si="6"/>
        <v>-23</v>
      </c>
      <c r="D185" s="14">
        <f t="shared" si="7"/>
        <v>529</v>
      </c>
    </row>
    <row r="186" spans="1:4">
      <c r="A186" s="66">
        <v>708.5</v>
      </c>
      <c r="B186" s="66">
        <v>751</v>
      </c>
      <c r="C186" s="13">
        <f t="shared" si="6"/>
        <v>-42.5</v>
      </c>
      <c r="D186" s="14">
        <f t="shared" si="7"/>
        <v>1806.25</v>
      </c>
    </row>
    <row r="187" spans="1:4">
      <c r="A187" s="66">
        <v>696.5</v>
      </c>
      <c r="B187" s="66">
        <v>808</v>
      </c>
      <c r="C187" s="13">
        <f t="shared" si="6"/>
        <v>-111.5</v>
      </c>
      <c r="D187" s="14">
        <f t="shared" si="7"/>
        <v>12432.25</v>
      </c>
    </row>
    <row r="188" spans="1:4">
      <c r="A188" s="66">
        <v>769</v>
      </c>
      <c r="B188" s="66">
        <v>879.5</v>
      </c>
      <c r="C188" s="13">
        <f t="shared" si="6"/>
        <v>-110.5</v>
      </c>
      <c r="D188" s="14">
        <f t="shared" si="7"/>
        <v>12210.25</v>
      </c>
    </row>
    <row r="189" spans="1:4">
      <c r="A189" s="66">
        <v>817.5</v>
      </c>
      <c r="B189" s="66">
        <v>1021.5</v>
      </c>
      <c r="C189" s="13">
        <f t="shared" si="6"/>
        <v>-204</v>
      </c>
      <c r="D189" s="14">
        <f t="shared" si="7"/>
        <v>41616</v>
      </c>
    </row>
    <row r="190" spans="1:4">
      <c r="A190" s="66">
        <v>824.5</v>
      </c>
      <c r="B190" s="66">
        <v>825.5</v>
      </c>
      <c r="C190" s="13">
        <f t="shared" si="6"/>
        <v>-1</v>
      </c>
      <c r="D190" s="14">
        <f t="shared" si="7"/>
        <v>1</v>
      </c>
    </row>
    <row r="191" spans="1:4">
      <c r="A191" s="66">
        <v>849.5</v>
      </c>
      <c r="B191" s="66">
        <v>857</v>
      </c>
      <c r="C191" s="13">
        <f t="shared" si="6"/>
        <v>-7.5</v>
      </c>
      <c r="D191" s="14">
        <f t="shared" si="7"/>
        <v>56.25</v>
      </c>
    </row>
    <row r="192" spans="1:4">
      <c r="A192" s="66">
        <v>723</v>
      </c>
      <c r="B192" s="66">
        <v>833.5</v>
      </c>
      <c r="C192" s="13">
        <f t="shared" si="6"/>
        <v>-110.5</v>
      </c>
      <c r="D192" s="14">
        <f t="shared" si="7"/>
        <v>12210.25</v>
      </c>
    </row>
    <row r="193" spans="1:4">
      <c r="A193" s="66">
        <v>720</v>
      </c>
      <c r="B193" s="66">
        <v>925</v>
      </c>
      <c r="C193" s="13">
        <f t="shared" si="6"/>
        <v>-205</v>
      </c>
      <c r="D193" s="14">
        <f t="shared" si="7"/>
        <v>42025</v>
      </c>
    </row>
    <row r="194" spans="1:4">
      <c r="A194" s="66">
        <v>709.5</v>
      </c>
      <c r="B194" s="66">
        <v>833</v>
      </c>
      <c r="C194" s="13">
        <f t="shared" si="6"/>
        <v>-123.5</v>
      </c>
      <c r="D194" s="14">
        <f t="shared" si="7"/>
        <v>15252.25</v>
      </c>
    </row>
    <row r="195" spans="1:4">
      <c r="A195" s="66">
        <v>954.5</v>
      </c>
      <c r="B195" s="66">
        <v>962.5</v>
      </c>
      <c r="C195" s="13">
        <f t="shared" si="6"/>
        <v>-8</v>
      </c>
      <c r="D195" s="14">
        <f t="shared" si="7"/>
        <v>64</v>
      </c>
    </row>
    <row r="196" spans="1:4">
      <c r="A196" s="66">
        <v>563.5</v>
      </c>
      <c r="B196" s="66">
        <v>601</v>
      </c>
      <c r="C196" s="13">
        <f t="shared" si="6"/>
        <v>-37.5</v>
      </c>
      <c r="D196" s="14">
        <f t="shared" si="7"/>
        <v>1406.25</v>
      </c>
    </row>
    <row r="197" spans="1:4">
      <c r="A197" s="66">
        <v>749</v>
      </c>
      <c r="B197" s="66">
        <v>951</v>
      </c>
      <c r="C197" s="13">
        <f t="shared" si="6"/>
        <v>-202</v>
      </c>
      <c r="D197" s="14">
        <f t="shared" si="7"/>
        <v>40804</v>
      </c>
    </row>
    <row r="198" spans="1:4">
      <c r="A198" s="66">
        <v>784</v>
      </c>
      <c r="B198" s="66">
        <v>903</v>
      </c>
      <c r="C198" s="13">
        <f t="shared" si="6"/>
        <v>-119</v>
      </c>
      <c r="D198" s="14">
        <f t="shared" si="7"/>
        <v>14161</v>
      </c>
    </row>
    <row r="199" spans="1:4">
      <c r="A199" s="66">
        <v>755.5</v>
      </c>
      <c r="B199" s="66">
        <v>810</v>
      </c>
      <c r="C199" s="13">
        <f t="shared" si="6"/>
        <v>-54.5</v>
      </c>
      <c r="D199" s="14">
        <f t="shared" si="7"/>
        <v>2970.25</v>
      </c>
    </row>
    <row r="200" spans="1:4">
      <c r="A200" s="66">
        <v>691</v>
      </c>
      <c r="B200" s="66">
        <v>775.5</v>
      </c>
      <c r="C200" s="13">
        <f t="shared" si="6"/>
        <v>-84.5</v>
      </c>
      <c r="D200" s="14">
        <f t="shared" si="7"/>
        <v>7140.25</v>
      </c>
    </row>
    <row r="201" spans="1:4">
      <c r="A201" s="66">
        <v>737.5</v>
      </c>
      <c r="B201" s="66">
        <v>915.5</v>
      </c>
      <c r="C201" s="13">
        <f t="shared" si="6"/>
        <v>-178</v>
      </c>
      <c r="D201" s="14">
        <f t="shared" si="7"/>
        <v>31684</v>
      </c>
    </row>
    <row r="202" spans="1:4">
      <c r="A202" s="66">
        <v>690</v>
      </c>
      <c r="B202" s="66">
        <v>756</v>
      </c>
      <c r="C202" s="13">
        <f t="shared" si="6"/>
        <v>-66</v>
      </c>
      <c r="D202" s="14">
        <f t="shared" si="7"/>
        <v>4356</v>
      </c>
    </row>
    <row r="203" spans="1:4">
      <c r="A203" s="66">
        <v>877.5</v>
      </c>
      <c r="B203" s="66">
        <v>971.5</v>
      </c>
      <c r="C203" s="13">
        <f t="shared" si="6"/>
        <v>-94</v>
      </c>
      <c r="D203" s="14">
        <f t="shared" si="7"/>
        <v>8836</v>
      </c>
    </row>
    <row r="204" spans="1:4">
      <c r="A204" s="66">
        <v>634.5</v>
      </c>
      <c r="B204" s="66">
        <v>734.5</v>
      </c>
      <c r="C204" s="13">
        <f t="shared" si="6"/>
        <v>-100</v>
      </c>
      <c r="D204" s="14">
        <f t="shared" si="7"/>
        <v>10000</v>
      </c>
    </row>
    <row r="205" spans="1:4">
      <c r="A205" s="66">
        <v>791</v>
      </c>
      <c r="B205" s="66">
        <v>840.5</v>
      </c>
      <c r="C205" s="13">
        <f t="shared" si="6"/>
        <v>-49.5</v>
      </c>
      <c r="D205" s="14">
        <f t="shared" si="7"/>
        <v>2450.25</v>
      </c>
    </row>
    <row r="206" spans="1:4">
      <c r="A206" s="66">
        <v>227.5</v>
      </c>
      <c r="B206" s="66">
        <v>329</v>
      </c>
      <c r="C206" s="13">
        <f t="shared" si="6"/>
        <v>-101.5</v>
      </c>
      <c r="D206" s="14">
        <f t="shared" si="7"/>
        <v>10302.25</v>
      </c>
    </row>
    <row r="207" spans="1:4">
      <c r="A207" s="66">
        <v>790</v>
      </c>
      <c r="B207" s="66">
        <v>871.5</v>
      </c>
      <c r="C207" s="13">
        <f t="shared" si="6"/>
        <v>-81.5</v>
      </c>
      <c r="D207" s="14">
        <f t="shared" si="7"/>
        <v>6642.25</v>
      </c>
    </row>
    <row r="208" spans="1:4">
      <c r="A208" s="66">
        <v>645</v>
      </c>
      <c r="B208" s="66">
        <v>776</v>
      </c>
      <c r="C208" s="13">
        <f t="shared" si="6"/>
        <v>-131</v>
      </c>
      <c r="D208" s="14">
        <f t="shared" si="7"/>
        <v>17161</v>
      </c>
    </row>
    <row r="209" spans="1:4">
      <c r="A209" s="66">
        <v>613</v>
      </c>
      <c r="B209" s="66">
        <v>721.5</v>
      </c>
      <c r="C209" s="13">
        <f t="shared" si="6"/>
        <v>-108.5</v>
      </c>
      <c r="D209" s="14">
        <f t="shared" si="7"/>
        <v>11772.25</v>
      </c>
    </row>
    <row r="210" spans="1:4">
      <c r="A210" s="66">
        <v>660.5</v>
      </c>
      <c r="B210" s="66">
        <v>727</v>
      </c>
      <c r="C210" s="13">
        <f t="shared" si="6"/>
        <v>-66.5</v>
      </c>
      <c r="D210" s="14">
        <f t="shared" si="7"/>
        <v>4422.25</v>
      </c>
    </row>
    <row r="211" spans="1:4">
      <c r="A211" s="66">
        <v>864.5</v>
      </c>
      <c r="B211" s="66">
        <v>959.5</v>
      </c>
      <c r="C211" s="13">
        <f t="shared" si="6"/>
        <v>-95</v>
      </c>
      <c r="D211" s="14">
        <f t="shared" si="7"/>
        <v>9025</v>
      </c>
    </row>
    <row r="212" spans="1:4">
      <c r="A212" s="66">
        <v>763</v>
      </c>
      <c r="B212" s="66">
        <v>901</v>
      </c>
      <c r="C212" s="13">
        <f t="shared" si="6"/>
        <v>-138</v>
      </c>
      <c r="D212" s="14">
        <f t="shared" si="7"/>
        <v>19044</v>
      </c>
    </row>
    <row r="213" spans="1:4">
      <c r="A213" s="66">
        <v>743.5</v>
      </c>
      <c r="B213" s="66">
        <v>803</v>
      </c>
      <c r="C213" s="13">
        <f t="shared" si="6"/>
        <v>-59.5</v>
      </c>
      <c r="D213" s="14">
        <f t="shared" si="7"/>
        <v>3540.25</v>
      </c>
    </row>
    <row r="214" spans="1:4">
      <c r="A214" s="66">
        <v>778.5</v>
      </c>
      <c r="B214" s="66">
        <v>933.5</v>
      </c>
      <c r="C214" s="13">
        <f t="shared" si="6"/>
        <v>-155</v>
      </c>
      <c r="D214" s="14">
        <f t="shared" si="7"/>
        <v>24025</v>
      </c>
    </row>
    <row r="215" spans="1:4">
      <c r="A215" s="66">
        <v>744</v>
      </c>
      <c r="B215" s="66">
        <v>888</v>
      </c>
      <c r="C215" s="13">
        <f t="shared" si="6"/>
        <v>-144</v>
      </c>
      <c r="D215" s="14">
        <f t="shared" si="7"/>
        <v>20736</v>
      </c>
    </row>
    <row r="216" spans="1:4">
      <c r="A216" s="66">
        <v>877.5</v>
      </c>
      <c r="B216" s="66">
        <v>1051.5</v>
      </c>
      <c r="C216" s="13">
        <f t="shared" si="6"/>
        <v>-174</v>
      </c>
      <c r="D216" s="14">
        <f t="shared" si="7"/>
        <v>30276</v>
      </c>
    </row>
    <row r="217" spans="1:4">
      <c r="A217" s="66">
        <v>909</v>
      </c>
      <c r="B217" s="66">
        <v>878</v>
      </c>
      <c r="C217" s="13">
        <f t="shared" si="6"/>
        <v>31</v>
      </c>
      <c r="D217" s="14">
        <f t="shared" si="7"/>
        <v>961</v>
      </c>
    </row>
    <row r="218" spans="1:4">
      <c r="A218" s="66">
        <v>731</v>
      </c>
      <c r="B218" s="66">
        <v>857</v>
      </c>
      <c r="C218" s="13">
        <f t="shared" si="6"/>
        <v>-126</v>
      </c>
      <c r="D218" s="14">
        <f t="shared" si="7"/>
        <v>15876</v>
      </c>
    </row>
    <row r="219" spans="1:4">
      <c r="A219" s="66">
        <v>760</v>
      </c>
      <c r="B219" s="66">
        <v>888</v>
      </c>
      <c r="C219" s="13">
        <f t="shared" si="6"/>
        <v>-128</v>
      </c>
      <c r="D219" s="14">
        <f t="shared" si="7"/>
        <v>16384</v>
      </c>
    </row>
    <row r="220" spans="1:4">
      <c r="A220" s="66">
        <v>821.5</v>
      </c>
      <c r="B220" s="66">
        <v>874</v>
      </c>
      <c r="C220" s="13">
        <f t="shared" si="6"/>
        <v>-52.5</v>
      </c>
      <c r="D220" s="14">
        <f t="shared" si="7"/>
        <v>2756.25</v>
      </c>
    </row>
    <row r="221" spans="1:4">
      <c r="A221" s="66">
        <v>690.5</v>
      </c>
      <c r="B221" s="66">
        <v>806.5</v>
      </c>
      <c r="C221" s="13">
        <f t="shared" si="6"/>
        <v>-116</v>
      </c>
      <c r="D221" s="14">
        <f t="shared" si="7"/>
        <v>13456</v>
      </c>
    </row>
    <row r="222" spans="1:4">
      <c r="A222" s="66">
        <v>925</v>
      </c>
      <c r="B222" s="66">
        <v>964.5</v>
      </c>
      <c r="C222" s="13">
        <f t="shared" si="6"/>
        <v>-39.5</v>
      </c>
      <c r="D222" s="14">
        <f t="shared" si="7"/>
        <v>1560.25</v>
      </c>
    </row>
    <row r="223" spans="1:4">
      <c r="A223" s="66">
        <v>754</v>
      </c>
      <c r="B223" s="66">
        <v>814</v>
      </c>
      <c r="C223" s="13">
        <f t="shared" si="6"/>
        <v>-60</v>
      </c>
      <c r="D223" s="14">
        <f t="shared" si="7"/>
        <v>3600</v>
      </c>
    </row>
    <row r="224" spans="1:4">
      <c r="A224" s="66">
        <v>832</v>
      </c>
      <c r="B224" s="66">
        <v>1044.5</v>
      </c>
      <c r="C224" s="13">
        <f t="shared" si="6"/>
        <v>-212.5</v>
      </c>
      <c r="D224" s="14">
        <f t="shared" si="7"/>
        <v>45156.25</v>
      </c>
    </row>
    <row r="225" spans="1:4">
      <c r="A225" s="66">
        <v>949</v>
      </c>
      <c r="B225" s="66">
        <v>1081.5</v>
      </c>
      <c r="C225" s="13">
        <f t="shared" si="6"/>
        <v>-132.5</v>
      </c>
      <c r="D225" s="14">
        <f t="shared" si="7"/>
        <v>17556.25</v>
      </c>
    </row>
    <row r="226" spans="1:4">
      <c r="A226" s="66">
        <v>732</v>
      </c>
      <c r="B226" s="66">
        <v>788.5</v>
      </c>
      <c r="C226" s="13">
        <f t="shared" si="6"/>
        <v>-56.5</v>
      </c>
      <c r="D226" s="14">
        <f t="shared" si="7"/>
        <v>3192.25</v>
      </c>
    </row>
    <row r="227" spans="1:4">
      <c r="A227" s="66">
        <v>820.5</v>
      </c>
      <c r="B227" s="66">
        <v>813.5</v>
      </c>
      <c r="C227" s="13">
        <f t="shared" si="6"/>
        <v>7</v>
      </c>
      <c r="D227" s="14">
        <f t="shared" si="7"/>
        <v>49</v>
      </c>
    </row>
    <row r="228" spans="1:4">
      <c r="A228" s="66">
        <v>788.5</v>
      </c>
      <c r="B228" s="66">
        <v>992.5</v>
      </c>
      <c r="C228" s="13">
        <f t="shared" si="6"/>
        <v>-204</v>
      </c>
      <c r="D228" s="14">
        <f t="shared" si="7"/>
        <v>41616</v>
      </c>
    </row>
    <row r="229" spans="1:4">
      <c r="A229" s="66">
        <v>765.5</v>
      </c>
      <c r="B229" s="66">
        <v>808</v>
      </c>
      <c r="C229" s="13">
        <f t="shared" si="6"/>
        <v>-42.5</v>
      </c>
      <c r="D229" s="14">
        <f t="shared" si="7"/>
        <v>1806.25</v>
      </c>
    </row>
    <row r="230" spans="1:4">
      <c r="A230" s="66">
        <v>575.5</v>
      </c>
      <c r="B230" s="66">
        <v>638.5</v>
      </c>
      <c r="C230" s="13">
        <f t="shared" ref="C230:C250" si="8">A230-B230</f>
        <v>-63</v>
      </c>
      <c r="D230" s="14">
        <f t="shared" ref="D230:D250" si="9">C230^2</f>
        <v>3969</v>
      </c>
    </row>
    <row r="231" spans="1:4">
      <c r="A231" s="66">
        <v>849.5</v>
      </c>
      <c r="B231" s="66">
        <v>1075</v>
      </c>
      <c r="C231" s="13">
        <f t="shared" si="8"/>
        <v>-225.5</v>
      </c>
      <c r="D231" s="14">
        <f t="shared" si="9"/>
        <v>50850.25</v>
      </c>
    </row>
    <row r="232" spans="1:4">
      <c r="A232" s="66">
        <v>747</v>
      </c>
      <c r="B232" s="66">
        <v>901</v>
      </c>
      <c r="C232" s="13">
        <f t="shared" si="8"/>
        <v>-154</v>
      </c>
      <c r="D232" s="14">
        <f t="shared" si="9"/>
        <v>23716</v>
      </c>
    </row>
    <row r="233" spans="1:4">
      <c r="A233" s="66">
        <v>859.5</v>
      </c>
      <c r="B233" s="66">
        <v>975.5</v>
      </c>
      <c r="C233" s="13">
        <f t="shared" si="8"/>
        <v>-116</v>
      </c>
      <c r="D233" s="14">
        <f t="shared" si="9"/>
        <v>13456</v>
      </c>
    </row>
    <row r="234" spans="1:4">
      <c r="A234" s="66">
        <v>789.5</v>
      </c>
      <c r="B234" s="66">
        <v>952</v>
      </c>
      <c r="C234" s="13">
        <f t="shared" si="8"/>
        <v>-162.5</v>
      </c>
      <c r="D234" s="14">
        <f t="shared" si="9"/>
        <v>26406.25</v>
      </c>
    </row>
    <row r="235" spans="1:4">
      <c r="A235" s="66">
        <v>590</v>
      </c>
      <c r="B235" s="66">
        <v>646.5</v>
      </c>
      <c r="C235" s="13">
        <f t="shared" si="8"/>
        <v>-56.5</v>
      </c>
      <c r="D235" s="14">
        <f t="shared" si="9"/>
        <v>3192.25</v>
      </c>
    </row>
    <row r="236" spans="1:4">
      <c r="A236" s="66">
        <v>753.5</v>
      </c>
      <c r="B236" s="66">
        <v>952.5</v>
      </c>
      <c r="C236" s="13">
        <f t="shared" si="8"/>
        <v>-199</v>
      </c>
      <c r="D236" s="14">
        <f t="shared" si="9"/>
        <v>39601</v>
      </c>
    </row>
    <row r="237" spans="1:4">
      <c r="A237" s="66">
        <v>517.5</v>
      </c>
      <c r="B237" s="66">
        <v>610.5</v>
      </c>
      <c r="C237" s="13">
        <f t="shared" si="8"/>
        <v>-93</v>
      </c>
      <c r="D237" s="14">
        <f t="shared" si="9"/>
        <v>8649</v>
      </c>
    </row>
    <row r="238" spans="1:4">
      <c r="A238" s="66">
        <v>601.5</v>
      </c>
      <c r="B238" s="66">
        <v>710.5</v>
      </c>
      <c r="C238" s="13">
        <f t="shared" si="8"/>
        <v>-109</v>
      </c>
      <c r="D238" s="14">
        <f t="shared" si="9"/>
        <v>11881</v>
      </c>
    </row>
    <row r="239" spans="1:4">
      <c r="A239" s="66">
        <v>767</v>
      </c>
      <c r="B239" s="66">
        <v>797.5</v>
      </c>
      <c r="C239" s="13">
        <f t="shared" si="8"/>
        <v>-30.5</v>
      </c>
      <c r="D239" s="14">
        <f t="shared" si="9"/>
        <v>930.25</v>
      </c>
    </row>
    <row r="240" spans="1:4">
      <c r="A240" s="66">
        <v>916</v>
      </c>
      <c r="B240" s="66">
        <v>1099.5</v>
      </c>
      <c r="C240" s="13">
        <f t="shared" si="8"/>
        <v>-183.5</v>
      </c>
      <c r="D240" s="14">
        <f t="shared" si="9"/>
        <v>33672.25</v>
      </c>
    </row>
    <row r="241" spans="1:4">
      <c r="A241" s="66">
        <v>633.5</v>
      </c>
      <c r="B241" s="66">
        <v>701</v>
      </c>
      <c r="C241" s="13">
        <f t="shared" si="8"/>
        <v>-67.5</v>
      </c>
      <c r="D241" s="14">
        <f t="shared" si="9"/>
        <v>4556.25</v>
      </c>
    </row>
    <row r="242" spans="1:4">
      <c r="A242" s="12"/>
      <c r="B242" s="12"/>
      <c r="C242" s="13">
        <f t="shared" si="8"/>
        <v>0</v>
      </c>
      <c r="D242" s="14">
        <f t="shared" si="9"/>
        <v>0</v>
      </c>
    </row>
    <row r="243" spans="1:4">
      <c r="A243" s="12"/>
      <c r="B243" s="12"/>
      <c r="C243" s="13">
        <f t="shared" si="8"/>
        <v>0</v>
      </c>
      <c r="D243" s="14">
        <f t="shared" si="9"/>
        <v>0</v>
      </c>
    </row>
    <row r="244" spans="1:4">
      <c r="A244" s="12"/>
      <c r="B244" s="12"/>
      <c r="C244" s="13">
        <f t="shared" si="8"/>
        <v>0</v>
      </c>
      <c r="D244" s="14">
        <f t="shared" si="9"/>
        <v>0</v>
      </c>
    </row>
    <row r="245" spans="1:4">
      <c r="A245" s="12"/>
      <c r="B245" s="12"/>
      <c r="C245" s="13">
        <f t="shared" si="8"/>
        <v>0</v>
      </c>
      <c r="D245" s="14">
        <f t="shared" si="9"/>
        <v>0</v>
      </c>
    </row>
    <row r="246" spans="1:4">
      <c r="A246" s="12"/>
      <c r="B246" s="12"/>
      <c r="C246" s="13">
        <f t="shared" si="8"/>
        <v>0</v>
      </c>
      <c r="D246" s="14">
        <f t="shared" si="9"/>
        <v>0</v>
      </c>
    </row>
    <row r="247" spans="1:4">
      <c r="A247" s="12"/>
      <c r="B247" s="12"/>
      <c r="C247" s="13">
        <f t="shared" si="8"/>
        <v>0</v>
      </c>
      <c r="D247" s="14">
        <f t="shared" si="9"/>
        <v>0</v>
      </c>
    </row>
    <row r="248" spans="1:4">
      <c r="A248" s="12"/>
      <c r="B248" s="12"/>
      <c r="C248" s="13">
        <f t="shared" si="8"/>
        <v>0</v>
      </c>
      <c r="D248" s="14">
        <f t="shared" si="9"/>
        <v>0</v>
      </c>
    </row>
    <row r="249" spans="1:4">
      <c r="A249" s="12"/>
      <c r="B249" s="12"/>
      <c r="C249" s="13">
        <f t="shared" si="8"/>
        <v>0</v>
      </c>
      <c r="D249" s="14">
        <f t="shared" si="9"/>
        <v>0</v>
      </c>
    </row>
    <row r="250" spans="1:4">
      <c r="A250" s="12"/>
      <c r="B250" s="12"/>
      <c r="C250" s="13">
        <f t="shared" si="8"/>
        <v>0</v>
      </c>
      <c r="D250" s="14">
        <f t="shared" si="9"/>
        <v>0</v>
      </c>
    </row>
  </sheetData>
  <phoneticPr fontId="4" type="noConversion"/>
  <pageMargins left="0.75" right="0.75" top="0.75" bottom="0.75" header="0.5" footer="0.5"/>
  <pageSetup orientation="portrait" horizontalDpi="4294967292" verticalDpi="4294967292"/>
  <headerFooter>
    <oddFooter>&amp;C&amp;"Arial Narrow,Italic"prepared by T. Ludwig, Hope College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view="pageLayout" workbookViewId="0">
      <selection activeCell="C32" sqref="C32"/>
    </sheetView>
  </sheetViews>
  <sheetFormatPr baseColWidth="10" defaultRowHeight="13" x14ac:dyDescent="0"/>
  <cols>
    <col min="1" max="1" width="12" customWidth="1"/>
    <col min="2" max="2" width="13" customWidth="1"/>
    <col min="3" max="3" width="16.42578125" customWidth="1"/>
    <col min="4" max="4" width="6.5703125" customWidth="1"/>
    <col min="5" max="5" width="13.7109375" customWidth="1"/>
  </cols>
  <sheetData>
    <row r="2" spans="1:5" ht="15">
      <c r="A2" s="3" t="s">
        <v>28</v>
      </c>
      <c r="B2" s="3" t="s">
        <v>26</v>
      </c>
      <c r="C2" s="3" t="s">
        <v>29</v>
      </c>
      <c r="D2" s="4" t="s">
        <v>27</v>
      </c>
      <c r="E2" s="6" t="s">
        <v>45</v>
      </c>
    </row>
    <row r="3" spans="1:5" ht="15">
      <c r="A3" s="2" t="s">
        <v>23</v>
      </c>
      <c r="B3" s="84">
        <f>Interaction!B3</f>
        <v>732.05531914893618</v>
      </c>
      <c r="C3" s="84">
        <f>Interaction!C3</f>
        <v>793.9702127659574</v>
      </c>
      <c r="D3" s="67">
        <f>NumObjectsStats!$G$10</f>
        <v>763.01276595744685</v>
      </c>
      <c r="E3" s="85">
        <f>NumObjectsStats!$G$16</f>
        <v>7.5954141246357398</v>
      </c>
    </row>
    <row r="4" spans="1:5" ht="15">
      <c r="A4" s="2" t="s">
        <v>24</v>
      </c>
      <c r="B4" s="84">
        <f>Interaction!B4</f>
        <v>741.26382978723404</v>
      </c>
      <c r="C4" s="84">
        <f>Interaction!C4</f>
        <v>980.77446808510638</v>
      </c>
      <c r="D4" s="67">
        <f>NumObjectsStats!$H$10</f>
        <v>861.01914893617027</v>
      </c>
      <c r="E4" s="85">
        <f>NumObjectsStats!$H$16</f>
        <v>8.4334160973426346</v>
      </c>
    </row>
    <row r="5" spans="1:5" ht="15">
      <c r="A5" s="2" t="s">
        <v>22</v>
      </c>
      <c r="B5" s="5">
        <f>AVERAGE(B3:B4)</f>
        <v>736.65957446808511</v>
      </c>
      <c r="C5" s="5">
        <f>AVERAGE(C3:C4)</f>
        <v>887.37234042553189</v>
      </c>
      <c r="D5" s="5"/>
    </row>
    <row r="7" spans="1:5">
      <c r="A7" t="s">
        <v>36</v>
      </c>
      <c r="D7" s="71">
        <f>NumObjectsStats!G57</f>
        <v>8.086706870936565</v>
      </c>
    </row>
  </sheetData>
  <phoneticPr fontId="4" type="noConversion"/>
  <pageMargins left="0.75" right="0.75" top="1" bottom="1" header="0.5" footer="0.5"/>
  <pageSetup orientation="portrait" horizontalDpi="4294967292" verticalDpi="4294967292"/>
  <headerFooter>
    <oddHeader>&amp;LEffect of Number of Objects&amp;RNote: Graph uses values in red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view="pageLayout" workbookViewId="0">
      <selection activeCell="A5" sqref="A5"/>
    </sheetView>
  </sheetViews>
  <sheetFormatPr baseColWidth="10" defaultRowHeight="13" x14ac:dyDescent="0"/>
  <cols>
    <col min="1" max="2" width="5.85546875" customWidth="1"/>
    <col min="3" max="3" width="3.5703125" style="74" customWidth="1"/>
    <col min="4" max="4" width="4.28515625" style="74" customWidth="1"/>
    <col min="5" max="6" width="4.28515625" customWidth="1"/>
    <col min="7" max="8" width="4.28515625" style="74" customWidth="1"/>
    <col min="9" max="9" width="13.140625" customWidth="1"/>
    <col min="10" max="10" width="1.42578125" customWidth="1"/>
    <col min="11" max="11" width="8.42578125" customWidth="1"/>
    <col min="12" max="12" width="8.28515625" customWidth="1"/>
    <col min="13" max="13" width="1.7109375" customWidth="1"/>
    <col min="14" max="14" width="16.28515625" customWidth="1"/>
  </cols>
  <sheetData>
    <row r="1" spans="1:14">
      <c r="A1" s="7" t="s">
        <v>58</v>
      </c>
    </row>
    <row r="2" spans="1:14" ht="6" customHeight="1"/>
    <row r="3" spans="1:14">
      <c r="A3" s="8" t="s">
        <v>46</v>
      </c>
    </row>
    <row r="4" spans="1:14">
      <c r="A4" s="8" t="s">
        <v>31</v>
      </c>
    </row>
    <row r="5" spans="1:14" ht="7" customHeight="1"/>
    <row r="6" spans="1:14">
      <c r="A6" s="9" t="s">
        <v>38</v>
      </c>
      <c r="B6" s="9" t="s">
        <v>39</v>
      </c>
      <c r="C6" s="75" t="s">
        <v>32</v>
      </c>
      <c r="D6" s="75" t="s">
        <v>33</v>
      </c>
      <c r="E6" s="9" t="s">
        <v>40</v>
      </c>
      <c r="F6" s="9" t="s">
        <v>41</v>
      </c>
      <c r="G6" s="75" t="s">
        <v>32</v>
      </c>
      <c r="H6" s="75" t="s">
        <v>33</v>
      </c>
      <c r="K6" s="11" t="str">
        <f>A6</f>
        <v>f4</v>
      </c>
      <c r="L6" s="11" t="str">
        <f>B6</f>
        <v>f16</v>
      </c>
      <c r="M6" s="11"/>
    </row>
    <row r="7" spans="1:14" ht="14" thickBot="1">
      <c r="A7" s="78">
        <v>783</v>
      </c>
      <c r="B7" s="78">
        <v>758</v>
      </c>
      <c r="C7" s="76">
        <f>A7-B7</f>
        <v>25</v>
      </c>
      <c r="D7" s="77">
        <f>C7^2</f>
        <v>625</v>
      </c>
      <c r="E7" s="78">
        <v>793</v>
      </c>
      <c r="F7" s="78">
        <v>1011</v>
      </c>
      <c r="G7" s="76">
        <f>E7-F7</f>
        <v>-218</v>
      </c>
      <c r="H7" s="77">
        <f>G7^2</f>
        <v>47524</v>
      </c>
      <c r="I7" s="15" t="s">
        <v>34</v>
      </c>
      <c r="J7" s="15"/>
      <c r="K7" s="16">
        <f>COUNT(A7:A250)</f>
        <v>235</v>
      </c>
      <c r="L7" s="16">
        <f>COUNT(B7:B250)</f>
        <v>235</v>
      </c>
      <c r="M7" s="17"/>
      <c r="N7" s="18" t="s">
        <v>35</v>
      </c>
    </row>
    <row r="8" spans="1:14">
      <c r="A8" s="78">
        <v>583</v>
      </c>
      <c r="B8" s="78">
        <v>583</v>
      </c>
      <c r="C8" s="76">
        <f t="shared" ref="C8:C71" si="0">A8-B8</f>
        <v>0</v>
      </c>
      <c r="D8" s="77">
        <f t="shared" ref="D8:D71" si="1">C8^2</f>
        <v>0</v>
      </c>
      <c r="E8" s="78">
        <v>715</v>
      </c>
      <c r="F8" s="78">
        <v>834</v>
      </c>
      <c r="G8" s="76">
        <f t="shared" ref="G8:G71" si="2">E8-F8</f>
        <v>-119</v>
      </c>
      <c r="H8" s="77">
        <f t="shared" ref="H8:H71" si="3">G8^2</f>
        <v>14161</v>
      </c>
      <c r="I8" s="15" t="s">
        <v>60</v>
      </c>
      <c r="J8" s="15"/>
      <c r="K8" s="64">
        <f>MODE(A7:A250)</f>
        <v>780</v>
      </c>
      <c r="L8" s="65">
        <f>MODE(B7:B250)</f>
        <v>658</v>
      </c>
      <c r="M8" s="19"/>
      <c r="N8" s="18" t="s">
        <v>61</v>
      </c>
    </row>
    <row r="9" spans="1:14">
      <c r="A9" s="78">
        <v>780</v>
      </c>
      <c r="B9" s="78">
        <v>819</v>
      </c>
      <c r="C9" s="76">
        <f t="shared" si="0"/>
        <v>-39</v>
      </c>
      <c r="D9" s="77">
        <f t="shared" si="1"/>
        <v>1521</v>
      </c>
      <c r="E9" s="78">
        <v>807</v>
      </c>
      <c r="F9" s="78">
        <v>1051</v>
      </c>
      <c r="G9" s="76">
        <f t="shared" si="2"/>
        <v>-244</v>
      </c>
      <c r="H9" s="77">
        <f t="shared" si="3"/>
        <v>59536</v>
      </c>
      <c r="I9" s="15" t="s">
        <v>62</v>
      </c>
      <c r="J9" s="15"/>
      <c r="K9" s="55">
        <f>MEDIAN(A7:A250)</f>
        <v>724</v>
      </c>
      <c r="L9" s="56">
        <f>MEDIAN(B7:B250)</f>
        <v>727</v>
      </c>
      <c r="M9" s="19"/>
      <c r="N9" s="18" t="s">
        <v>63</v>
      </c>
    </row>
    <row r="10" spans="1:14" ht="14" thickBot="1">
      <c r="A10" s="78">
        <v>649</v>
      </c>
      <c r="B10" s="78">
        <v>707</v>
      </c>
      <c r="C10" s="76">
        <f t="shared" si="0"/>
        <v>-58</v>
      </c>
      <c r="D10" s="77">
        <f t="shared" si="1"/>
        <v>3364</v>
      </c>
      <c r="E10" s="78">
        <v>807</v>
      </c>
      <c r="F10" s="78">
        <v>927</v>
      </c>
      <c r="G10" s="76">
        <f t="shared" si="2"/>
        <v>-120</v>
      </c>
      <c r="H10" s="77">
        <f t="shared" si="3"/>
        <v>14400</v>
      </c>
      <c r="I10" s="15" t="s">
        <v>64</v>
      </c>
      <c r="J10" s="15"/>
      <c r="K10" s="57">
        <f>AVERAGE(A7:A250)</f>
        <v>732.05531914893618</v>
      </c>
      <c r="L10" s="58">
        <f>AVERAGE(B7:B250)</f>
        <v>741.26382978723404</v>
      </c>
      <c r="M10" s="19"/>
      <c r="N10" s="18" t="s">
        <v>65</v>
      </c>
    </row>
    <row r="11" spans="1:14">
      <c r="A11" s="78">
        <v>585</v>
      </c>
      <c r="B11" s="78">
        <v>716</v>
      </c>
      <c r="C11" s="76">
        <f t="shared" si="0"/>
        <v>-131</v>
      </c>
      <c r="D11" s="77">
        <f t="shared" si="1"/>
        <v>17161</v>
      </c>
      <c r="E11" s="78">
        <v>659</v>
      </c>
      <c r="F11" s="78">
        <v>941</v>
      </c>
      <c r="G11" s="76">
        <f t="shared" si="2"/>
        <v>-282</v>
      </c>
      <c r="H11" s="77">
        <f t="shared" si="3"/>
        <v>79524</v>
      </c>
      <c r="I11" s="15" t="s">
        <v>66</v>
      </c>
      <c r="J11" s="15"/>
      <c r="K11" s="59">
        <f>MIN(A7:A250)</f>
        <v>149</v>
      </c>
      <c r="L11" s="59">
        <f>MIN(B7:B250)</f>
        <v>408</v>
      </c>
      <c r="M11" s="19"/>
      <c r="N11" s="18" t="s">
        <v>67</v>
      </c>
    </row>
    <row r="12" spans="1:14" ht="14" thickBot="1">
      <c r="A12" s="78">
        <v>579</v>
      </c>
      <c r="B12" s="78">
        <v>598</v>
      </c>
      <c r="C12" s="76">
        <f t="shared" si="0"/>
        <v>-19</v>
      </c>
      <c r="D12" s="77">
        <f t="shared" si="1"/>
        <v>361</v>
      </c>
      <c r="E12" s="78">
        <v>584</v>
      </c>
      <c r="F12" s="78">
        <v>1072</v>
      </c>
      <c r="G12" s="76">
        <f t="shared" si="2"/>
        <v>-488</v>
      </c>
      <c r="H12" s="77">
        <f t="shared" si="3"/>
        <v>238144</v>
      </c>
      <c r="I12" s="15" t="s">
        <v>68</v>
      </c>
      <c r="J12" s="15"/>
      <c r="K12" s="60">
        <f>MAX(A7:A250)</f>
        <v>1142</v>
      </c>
      <c r="L12" s="60">
        <f t="array" ref="L12">MAX(B7:B250)</f>
        <v>1138</v>
      </c>
      <c r="M12" s="19"/>
      <c r="N12" s="18" t="s">
        <v>69</v>
      </c>
    </row>
    <row r="13" spans="1:14">
      <c r="A13" s="78">
        <v>628</v>
      </c>
      <c r="B13" s="78">
        <v>600</v>
      </c>
      <c r="C13" s="76">
        <f t="shared" si="0"/>
        <v>28</v>
      </c>
      <c r="D13" s="77">
        <f t="shared" si="1"/>
        <v>784</v>
      </c>
      <c r="E13" s="78">
        <v>734</v>
      </c>
      <c r="F13" s="78">
        <v>899</v>
      </c>
      <c r="G13" s="76">
        <f t="shared" si="2"/>
        <v>-165</v>
      </c>
      <c r="H13" s="77">
        <f t="shared" si="3"/>
        <v>27225</v>
      </c>
      <c r="I13" s="15" t="s">
        <v>70</v>
      </c>
      <c r="J13" s="15"/>
      <c r="K13" s="61">
        <f>K12-K11</f>
        <v>993</v>
      </c>
      <c r="L13" s="62">
        <f>L12-L11</f>
        <v>730</v>
      </c>
      <c r="M13" s="19"/>
      <c r="N13" s="18" t="s">
        <v>0</v>
      </c>
    </row>
    <row r="14" spans="1:14">
      <c r="A14" s="78">
        <v>780</v>
      </c>
      <c r="B14" s="78">
        <v>814</v>
      </c>
      <c r="C14" s="76">
        <f t="shared" si="0"/>
        <v>-34</v>
      </c>
      <c r="D14" s="77">
        <f t="shared" si="1"/>
        <v>1156</v>
      </c>
      <c r="E14" s="78">
        <v>1017</v>
      </c>
      <c r="F14" s="78">
        <v>1162</v>
      </c>
      <c r="G14" s="76">
        <f t="shared" si="2"/>
        <v>-145</v>
      </c>
      <c r="H14" s="77">
        <f t="shared" si="3"/>
        <v>21025</v>
      </c>
      <c r="I14" s="15" t="s">
        <v>1</v>
      </c>
      <c r="J14" s="15"/>
      <c r="K14" s="55">
        <f>STDEV(A7:A250)</f>
        <v>117.8264746281376</v>
      </c>
      <c r="L14" s="56">
        <f>STDEV(B7:B250)</f>
        <v>115.98477726805203</v>
      </c>
      <c r="M14" s="19"/>
      <c r="N14" s="18" t="s">
        <v>2</v>
      </c>
    </row>
    <row r="15" spans="1:14">
      <c r="A15" s="78">
        <v>558</v>
      </c>
      <c r="B15" s="78">
        <v>628</v>
      </c>
      <c r="C15" s="76">
        <f t="shared" si="0"/>
        <v>-70</v>
      </c>
      <c r="D15" s="77">
        <f t="shared" si="1"/>
        <v>4900</v>
      </c>
      <c r="E15" s="78">
        <v>721</v>
      </c>
      <c r="F15" s="78">
        <v>946</v>
      </c>
      <c r="G15" s="76">
        <f t="shared" si="2"/>
        <v>-225</v>
      </c>
      <c r="H15" s="77">
        <f t="shared" si="3"/>
        <v>50625</v>
      </c>
      <c r="I15" s="15" t="s">
        <v>3</v>
      </c>
      <c r="J15" s="15"/>
      <c r="K15" s="55">
        <f>VAR(A7:A250)</f>
        <v>13883.078123295154</v>
      </c>
      <c r="L15" s="56">
        <f t="array" ref="L15">VAR(B7:B250)</f>
        <v>13452.468557919638</v>
      </c>
      <c r="M15" s="19"/>
      <c r="N15" s="18" t="s">
        <v>4</v>
      </c>
    </row>
    <row r="16" spans="1:14" ht="14" thickBot="1">
      <c r="A16" s="78">
        <v>691</v>
      </c>
      <c r="B16" s="78">
        <v>692</v>
      </c>
      <c r="C16" s="76">
        <f t="shared" si="0"/>
        <v>-1</v>
      </c>
      <c r="D16" s="77">
        <f t="shared" si="1"/>
        <v>1</v>
      </c>
      <c r="E16" s="78">
        <v>738</v>
      </c>
      <c r="F16" s="78">
        <v>808</v>
      </c>
      <c r="G16" s="76">
        <f t="shared" si="2"/>
        <v>-70</v>
      </c>
      <c r="H16" s="77">
        <f t="shared" si="3"/>
        <v>4900</v>
      </c>
      <c r="I16" s="15" t="s">
        <v>25</v>
      </c>
      <c r="J16" s="15"/>
      <c r="K16" s="57">
        <f>K14/SQRT(K7)</f>
        <v>7.6861517148853302</v>
      </c>
      <c r="L16" s="58">
        <f>L14/SQRT(L7)</f>
        <v>7.5660126258801066</v>
      </c>
      <c r="M16" s="19"/>
      <c r="N16" s="18" t="s">
        <v>5</v>
      </c>
    </row>
    <row r="17" spans="1:14">
      <c r="A17" s="78">
        <v>669</v>
      </c>
      <c r="B17" s="78">
        <v>701</v>
      </c>
      <c r="C17" s="76">
        <f t="shared" si="0"/>
        <v>-32</v>
      </c>
      <c r="D17" s="77">
        <f t="shared" si="1"/>
        <v>1024</v>
      </c>
      <c r="E17" s="78">
        <v>748</v>
      </c>
      <c r="F17" s="78">
        <v>805</v>
      </c>
      <c r="G17" s="76">
        <f t="shared" si="2"/>
        <v>-57</v>
      </c>
      <c r="H17" s="77">
        <f t="shared" si="3"/>
        <v>3249</v>
      </c>
      <c r="I17" s="15"/>
      <c r="J17" s="15"/>
      <c r="K17" s="19"/>
      <c r="L17" s="19"/>
      <c r="M17" s="19"/>
      <c r="N17" s="18"/>
    </row>
    <row r="18" spans="1:14">
      <c r="A18" s="78">
        <v>736</v>
      </c>
      <c r="B18" s="78">
        <v>661</v>
      </c>
      <c r="C18" s="76">
        <f t="shared" si="0"/>
        <v>75</v>
      </c>
      <c r="D18" s="77">
        <f t="shared" si="1"/>
        <v>5625</v>
      </c>
      <c r="E18" s="78">
        <v>708</v>
      </c>
      <c r="F18" s="78">
        <v>973</v>
      </c>
      <c r="G18" s="76">
        <f t="shared" si="2"/>
        <v>-265</v>
      </c>
      <c r="H18" s="77">
        <f t="shared" si="3"/>
        <v>70225</v>
      </c>
      <c r="I18" s="20" t="s">
        <v>6</v>
      </c>
      <c r="J18" s="15"/>
      <c r="K18" s="63">
        <f>(SUM(D7:D250)-((SUM(C7:C250)^2)/K7))/(K7-1)</f>
        <v>6413.4905255500998</v>
      </c>
      <c r="L18" s="21"/>
      <c r="M18" s="19"/>
      <c r="N18" s="18"/>
    </row>
    <row r="19" spans="1:14">
      <c r="A19" s="78">
        <v>757</v>
      </c>
      <c r="B19" s="78">
        <v>784</v>
      </c>
      <c r="C19" s="76">
        <f t="shared" si="0"/>
        <v>-27</v>
      </c>
      <c r="D19" s="77">
        <f t="shared" si="1"/>
        <v>729</v>
      </c>
      <c r="E19" s="78">
        <v>772</v>
      </c>
      <c r="F19" s="78">
        <v>970</v>
      </c>
      <c r="G19" s="76">
        <f t="shared" si="2"/>
        <v>-198</v>
      </c>
      <c r="H19" s="77">
        <f t="shared" si="3"/>
        <v>39204</v>
      </c>
      <c r="I19" s="15" t="s">
        <v>7</v>
      </c>
      <c r="J19" s="15"/>
      <c r="K19" s="63">
        <f>(SUM(C7:C250)/K7)</f>
        <v>-9.2085106382978719</v>
      </c>
      <c r="L19" s="23" t="s">
        <v>8</v>
      </c>
      <c r="M19" s="19"/>
      <c r="N19" s="18"/>
    </row>
    <row r="20" spans="1:14">
      <c r="A20" s="78">
        <v>722</v>
      </c>
      <c r="B20" s="78">
        <v>659</v>
      </c>
      <c r="C20" s="76">
        <f t="shared" si="0"/>
        <v>63</v>
      </c>
      <c r="D20" s="77">
        <f t="shared" si="1"/>
        <v>3969</v>
      </c>
      <c r="E20" s="78">
        <v>766</v>
      </c>
      <c r="F20" s="78">
        <v>812</v>
      </c>
      <c r="G20" s="76">
        <f t="shared" si="2"/>
        <v>-46</v>
      </c>
      <c r="H20" s="77">
        <f t="shared" si="3"/>
        <v>2116</v>
      </c>
      <c r="I20" s="15" t="s">
        <v>9</v>
      </c>
      <c r="J20" s="15"/>
      <c r="K20" s="63">
        <f>SQRT(K18*(1/K7))</f>
        <v>5.2241218443767217</v>
      </c>
      <c r="L20" s="23" t="s">
        <v>10</v>
      </c>
      <c r="M20" s="19"/>
      <c r="N20" s="18"/>
    </row>
    <row r="21" spans="1:14">
      <c r="A21" s="78">
        <v>747</v>
      </c>
      <c r="B21" s="78">
        <v>752</v>
      </c>
      <c r="C21" s="76">
        <f t="shared" si="0"/>
        <v>-5</v>
      </c>
      <c r="D21" s="77">
        <f t="shared" si="1"/>
        <v>25</v>
      </c>
      <c r="E21" s="78">
        <v>766</v>
      </c>
      <c r="F21" s="78">
        <v>897</v>
      </c>
      <c r="G21" s="76">
        <f t="shared" si="2"/>
        <v>-131</v>
      </c>
      <c r="H21" s="77">
        <f t="shared" si="3"/>
        <v>17161</v>
      </c>
      <c r="I21" s="20" t="s">
        <v>11</v>
      </c>
      <c r="J21" s="15"/>
      <c r="K21" s="63">
        <f>K34*2</f>
        <v>20.478181331654667</v>
      </c>
      <c r="L21" s="24" t="s">
        <v>12</v>
      </c>
      <c r="M21" s="21"/>
    </row>
    <row r="22" spans="1:14">
      <c r="A22" s="78">
        <v>640</v>
      </c>
      <c r="B22" s="78">
        <v>692</v>
      </c>
      <c r="C22" s="76">
        <f t="shared" si="0"/>
        <v>-52</v>
      </c>
      <c r="D22" s="77">
        <f t="shared" si="1"/>
        <v>2704</v>
      </c>
      <c r="E22" s="78">
        <v>765</v>
      </c>
      <c r="F22" s="78">
        <v>941</v>
      </c>
      <c r="G22" s="76">
        <f t="shared" si="2"/>
        <v>-176</v>
      </c>
      <c r="H22" s="77">
        <f t="shared" si="3"/>
        <v>30976</v>
      </c>
      <c r="I22" s="15"/>
      <c r="J22" s="15"/>
      <c r="K22" s="22"/>
      <c r="L22" s="23"/>
      <c r="M22" s="21"/>
    </row>
    <row r="23" spans="1:14">
      <c r="A23" s="78">
        <v>718</v>
      </c>
      <c r="B23" s="78">
        <v>650</v>
      </c>
      <c r="C23" s="76">
        <f t="shared" si="0"/>
        <v>68</v>
      </c>
      <c r="D23" s="77">
        <f t="shared" si="1"/>
        <v>4624</v>
      </c>
      <c r="E23" s="78">
        <v>904</v>
      </c>
      <c r="F23" s="78">
        <v>995</v>
      </c>
      <c r="G23" s="76">
        <f t="shared" si="2"/>
        <v>-91</v>
      </c>
      <c r="H23" s="77">
        <f t="shared" si="3"/>
        <v>8281</v>
      </c>
      <c r="I23" s="27" t="s">
        <v>13</v>
      </c>
      <c r="J23" s="27"/>
      <c r="K23" s="28">
        <f>(K26*2)/SQRT(K27)</f>
        <v>-0.23046138286453552</v>
      </c>
      <c r="L23" s="29" t="s">
        <v>14</v>
      </c>
      <c r="M23" s="30"/>
      <c r="N23" s="31"/>
    </row>
    <row r="24" spans="1:14">
      <c r="A24" s="78">
        <v>701</v>
      </c>
      <c r="B24" s="78">
        <v>674</v>
      </c>
      <c r="C24" s="76">
        <f t="shared" si="0"/>
        <v>27</v>
      </c>
      <c r="D24" s="77">
        <f t="shared" si="1"/>
        <v>729</v>
      </c>
      <c r="E24" s="78">
        <v>780</v>
      </c>
      <c r="F24" s="78">
        <v>815</v>
      </c>
      <c r="G24" s="76">
        <f t="shared" si="2"/>
        <v>-35</v>
      </c>
      <c r="H24" s="77">
        <f t="shared" si="3"/>
        <v>1225</v>
      </c>
      <c r="I24" s="33" t="s">
        <v>15</v>
      </c>
      <c r="J24" s="33"/>
      <c r="K24" s="34">
        <f>(K26^2)/((K26^2)+K27)</f>
        <v>1.3104114346752248E-2</v>
      </c>
      <c r="L24" s="35" t="s">
        <v>16</v>
      </c>
      <c r="M24" s="36"/>
      <c r="N24" s="37"/>
    </row>
    <row r="25" spans="1:14">
      <c r="A25" s="78">
        <v>774</v>
      </c>
      <c r="B25" s="78">
        <v>797</v>
      </c>
      <c r="C25" s="76">
        <f t="shared" si="0"/>
        <v>-23</v>
      </c>
      <c r="D25" s="77">
        <f t="shared" si="1"/>
        <v>529</v>
      </c>
      <c r="E25" s="78">
        <v>858</v>
      </c>
      <c r="F25" s="78">
        <v>968</v>
      </c>
      <c r="G25" s="76">
        <f t="shared" si="2"/>
        <v>-110</v>
      </c>
      <c r="H25" s="77">
        <f t="shared" si="3"/>
        <v>12100</v>
      </c>
      <c r="J25" s="15"/>
      <c r="K25" s="38"/>
      <c r="M25" s="21"/>
    </row>
    <row r="26" spans="1:14">
      <c r="A26" s="78">
        <v>574</v>
      </c>
      <c r="B26" s="78">
        <v>598</v>
      </c>
      <c r="C26" s="76">
        <f t="shared" si="0"/>
        <v>-24</v>
      </c>
      <c r="D26" s="77">
        <f t="shared" si="1"/>
        <v>576</v>
      </c>
      <c r="E26" s="78">
        <v>605</v>
      </c>
      <c r="F26" s="78">
        <v>745</v>
      </c>
      <c r="G26" s="76">
        <f t="shared" si="2"/>
        <v>-140</v>
      </c>
      <c r="H26" s="77">
        <f t="shared" si="3"/>
        <v>19600</v>
      </c>
      <c r="I26" s="27" t="s">
        <v>17</v>
      </c>
      <c r="J26" s="27"/>
      <c r="K26" s="28">
        <f>K19/K20</f>
        <v>-1.7626906325337668</v>
      </c>
      <c r="L26" s="29" t="s">
        <v>18</v>
      </c>
      <c r="M26" s="29"/>
      <c r="N26" s="31"/>
    </row>
    <row r="27" spans="1:14">
      <c r="A27" s="78">
        <v>695</v>
      </c>
      <c r="B27" s="78">
        <v>701</v>
      </c>
      <c r="C27" s="76">
        <f t="shared" si="0"/>
        <v>-6</v>
      </c>
      <c r="D27" s="77">
        <f t="shared" si="1"/>
        <v>36</v>
      </c>
      <c r="E27" s="78">
        <v>720</v>
      </c>
      <c r="F27" s="78">
        <v>1011</v>
      </c>
      <c r="G27" s="76">
        <f t="shared" si="2"/>
        <v>-291</v>
      </c>
      <c r="H27" s="77">
        <f t="shared" si="3"/>
        <v>84681</v>
      </c>
      <c r="I27" s="40" t="s">
        <v>19</v>
      </c>
      <c r="J27" s="40"/>
      <c r="K27" s="41">
        <f>K7-1</f>
        <v>234</v>
      </c>
      <c r="L27" s="42" t="s">
        <v>20</v>
      </c>
      <c r="M27" s="42"/>
      <c r="N27" s="43"/>
    </row>
    <row r="28" spans="1:14">
      <c r="A28" s="78">
        <v>802</v>
      </c>
      <c r="B28" s="78">
        <v>633</v>
      </c>
      <c r="C28" s="76">
        <f t="shared" si="0"/>
        <v>169</v>
      </c>
      <c r="D28" s="77">
        <f t="shared" si="1"/>
        <v>28561</v>
      </c>
      <c r="E28" s="78">
        <v>665</v>
      </c>
      <c r="F28" s="78">
        <v>879</v>
      </c>
      <c r="G28" s="76">
        <f t="shared" si="2"/>
        <v>-214</v>
      </c>
      <c r="H28" s="77">
        <f t="shared" si="3"/>
        <v>45796</v>
      </c>
      <c r="I28" s="40" t="s">
        <v>21</v>
      </c>
      <c r="J28" s="40"/>
      <c r="K28" s="44">
        <f>TDIST(ABS(K26),K27,1)</f>
        <v>3.9629046036624184E-2</v>
      </c>
      <c r="L28" s="42" t="s">
        <v>47</v>
      </c>
      <c r="M28" s="45"/>
      <c r="N28" s="43"/>
    </row>
    <row r="29" spans="1:14">
      <c r="A29" s="78">
        <v>925</v>
      </c>
      <c r="B29" s="78">
        <v>1121</v>
      </c>
      <c r="C29" s="76">
        <f t="shared" si="0"/>
        <v>-196</v>
      </c>
      <c r="D29" s="77">
        <f t="shared" si="1"/>
        <v>38416</v>
      </c>
      <c r="E29" s="78">
        <v>1102</v>
      </c>
      <c r="F29" s="78">
        <v>1425</v>
      </c>
      <c r="G29" s="76">
        <f t="shared" si="2"/>
        <v>-323</v>
      </c>
      <c r="H29" s="77">
        <f t="shared" si="3"/>
        <v>104329</v>
      </c>
      <c r="I29" s="33" t="s">
        <v>48</v>
      </c>
      <c r="J29" s="33"/>
      <c r="K29" s="46">
        <f>TDIST(ABS(K26),K27,2)</f>
        <v>7.9258092073248368E-2</v>
      </c>
      <c r="L29" s="35" t="s">
        <v>47</v>
      </c>
      <c r="M29" s="47"/>
      <c r="N29" s="37"/>
    </row>
    <row r="30" spans="1:14">
      <c r="A30" s="78">
        <v>678</v>
      </c>
      <c r="B30" s="78">
        <v>697</v>
      </c>
      <c r="C30" s="76">
        <f t="shared" si="0"/>
        <v>-19</v>
      </c>
      <c r="D30" s="77">
        <f t="shared" si="1"/>
        <v>361</v>
      </c>
      <c r="E30" s="78">
        <v>629</v>
      </c>
      <c r="F30" s="78">
        <v>872</v>
      </c>
      <c r="G30" s="76">
        <f t="shared" si="2"/>
        <v>-243</v>
      </c>
      <c r="H30" s="77">
        <f t="shared" si="3"/>
        <v>59049</v>
      </c>
      <c r="I30" s="40"/>
      <c r="J30" s="40"/>
      <c r="K30" s="48"/>
      <c r="L30" s="42"/>
      <c r="M30" s="42"/>
      <c r="N30" s="1"/>
    </row>
    <row r="31" spans="1:14">
      <c r="A31" s="78">
        <v>713</v>
      </c>
      <c r="B31" s="78">
        <v>737</v>
      </c>
      <c r="C31" s="76">
        <f t="shared" si="0"/>
        <v>-24</v>
      </c>
      <c r="D31" s="77">
        <f t="shared" si="1"/>
        <v>576</v>
      </c>
      <c r="E31" s="78">
        <v>716</v>
      </c>
      <c r="F31" s="78">
        <v>1072</v>
      </c>
      <c r="G31" s="76">
        <f t="shared" si="2"/>
        <v>-356</v>
      </c>
      <c r="H31" s="77">
        <f t="shared" si="3"/>
        <v>126736</v>
      </c>
      <c r="I31" s="40"/>
      <c r="J31" s="40"/>
      <c r="K31" s="44"/>
      <c r="L31" s="42"/>
      <c r="M31" s="42"/>
      <c r="N31" s="1"/>
    </row>
    <row r="32" spans="1:14">
      <c r="A32" s="78">
        <v>662</v>
      </c>
      <c r="B32" s="78">
        <v>645</v>
      </c>
      <c r="C32" s="76">
        <f t="shared" si="0"/>
        <v>17</v>
      </c>
      <c r="D32" s="77">
        <f t="shared" si="1"/>
        <v>289</v>
      </c>
      <c r="E32" s="78">
        <v>646</v>
      </c>
      <c r="F32" s="78">
        <v>803</v>
      </c>
      <c r="G32" s="76">
        <f t="shared" si="2"/>
        <v>-157</v>
      </c>
      <c r="H32" s="77">
        <f t="shared" si="3"/>
        <v>24649</v>
      </c>
      <c r="K32" t="s">
        <v>37</v>
      </c>
    </row>
    <row r="33" spans="1:14">
      <c r="A33" s="78">
        <v>673</v>
      </c>
      <c r="B33" s="78">
        <v>727</v>
      </c>
      <c r="C33" s="76">
        <f t="shared" si="0"/>
        <v>-54</v>
      </c>
      <c r="D33" s="77">
        <f t="shared" si="1"/>
        <v>2916</v>
      </c>
      <c r="E33" s="78">
        <v>774</v>
      </c>
      <c r="F33" s="78">
        <v>950</v>
      </c>
      <c r="G33" s="76">
        <f t="shared" si="2"/>
        <v>-176</v>
      </c>
      <c r="H33" s="77">
        <f t="shared" si="3"/>
        <v>30976</v>
      </c>
    </row>
    <row r="34" spans="1:14">
      <c r="A34" s="78">
        <v>861</v>
      </c>
      <c r="B34" s="78">
        <v>808</v>
      </c>
      <c r="C34" s="76">
        <f t="shared" si="0"/>
        <v>53</v>
      </c>
      <c r="D34" s="77">
        <f t="shared" si="1"/>
        <v>2809</v>
      </c>
      <c r="E34" s="78">
        <v>969</v>
      </c>
      <c r="F34" s="78">
        <v>1180</v>
      </c>
      <c r="G34" s="76">
        <f t="shared" si="2"/>
        <v>-211</v>
      </c>
      <c r="H34" s="77">
        <f t="shared" si="3"/>
        <v>44521</v>
      </c>
      <c r="I34" s="15" t="s">
        <v>50</v>
      </c>
      <c r="J34" s="15"/>
      <c r="K34" s="19">
        <f>CONFIDENCE(0.05,SQRT(K18),K7)</f>
        <v>10.239090665827334</v>
      </c>
      <c r="L34" s="18" t="s">
        <v>51</v>
      </c>
      <c r="M34" s="19"/>
    </row>
    <row r="35" spans="1:14">
      <c r="A35" s="78">
        <v>702</v>
      </c>
      <c r="B35" s="78">
        <v>691</v>
      </c>
      <c r="C35" s="76">
        <f t="shared" si="0"/>
        <v>11</v>
      </c>
      <c r="D35" s="77">
        <f t="shared" si="1"/>
        <v>121</v>
      </c>
      <c r="E35" s="78">
        <v>765</v>
      </c>
      <c r="F35" s="78">
        <v>927</v>
      </c>
      <c r="G35" s="76">
        <f t="shared" si="2"/>
        <v>-162</v>
      </c>
      <c r="H35" s="77">
        <f t="shared" si="3"/>
        <v>26244</v>
      </c>
    </row>
    <row r="36" spans="1:14">
      <c r="A36" s="78">
        <v>579</v>
      </c>
      <c r="B36" s="78">
        <v>566</v>
      </c>
      <c r="C36" s="76">
        <f t="shared" si="0"/>
        <v>13</v>
      </c>
      <c r="D36" s="77">
        <f t="shared" si="1"/>
        <v>169</v>
      </c>
      <c r="E36" s="78">
        <v>641</v>
      </c>
      <c r="F36" s="78">
        <v>759</v>
      </c>
      <c r="G36" s="76">
        <f t="shared" si="2"/>
        <v>-118</v>
      </c>
      <c r="H36" s="77">
        <f t="shared" si="3"/>
        <v>13924</v>
      </c>
      <c r="I36" s="27" t="s">
        <v>17</v>
      </c>
      <c r="J36" s="27"/>
      <c r="K36" s="73">
        <f>TINV(K38,8)</f>
        <v>2.010163580642673</v>
      </c>
      <c r="L36" s="29" t="s">
        <v>52</v>
      </c>
      <c r="M36" s="29"/>
      <c r="N36" s="31"/>
    </row>
    <row r="37" spans="1:14">
      <c r="A37" s="78">
        <v>956</v>
      </c>
      <c r="B37" s="78">
        <v>1078</v>
      </c>
      <c r="C37" s="76">
        <f t="shared" si="0"/>
        <v>-122</v>
      </c>
      <c r="D37" s="77">
        <f t="shared" si="1"/>
        <v>14884</v>
      </c>
      <c r="E37" s="78">
        <v>1109</v>
      </c>
      <c r="F37" s="78">
        <v>1211</v>
      </c>
      <c r="G37" s="76">
        <f t="shared" si="2"/>
        <v>-102</v>
      </c>
      <c r="H37" s="77">
        <f t="shared" si="3"/>
        <v>10404</v>
      </c>
      <c r="I37" s="40" t="s">
        <v>21</v>
      </c>
      <c r="J37" s="40"/>
      <c r="K37" s="53">
        <f>TTEST(A7:A250,B7:B250,1,1)</f>
        <v>3.9629046036624184E-2</v>
      </c>
      <c r="L37" s="45" t="s">
        <v>53</v>
      </c>
      <c r="M37" s="45"/>
      <c r="N37" s="43"/>
    </row>
    <row r="38" spans="1:14">
      <c r="A38" s="78">
        <v>814</v>
      </c>
      <c r="B38" s="78">
        <v>842</v>
      </c>
      <c r="C38" s="76">
        <f t="shared" si="0"/>
        <v>-28</v>
      </c>
      <c r="D38" s="77">
        <f t="shared" si="1"/>
        <v>784</v>
      </c>
      <c r="E38" s="78">
        <v>967</v>
      </c>
      <c r="F38" s="78">
        <v>1111</v>
      </c>
      <c r="G38" s="76">
        <f t="shared" si="2"/>
        <v>-144</v>
      </c>
      <c r="H38" s="77">
        <f t="shared" si="3"/>
        <v>20736</v>
      </c>
      <c r="I38" s="33" t="s">
        <v>48</v>
      </c>
      <c r="J38" s="33"/>
      <c r="K38" s="54">
        <f>TTEST(A7:A250,B7:B250,2,1)</f>
        <v>7.9258092073248368E-2</v>
      </c>
      <c r="L38" s="47" t="s">
        <v>53</v>
      </c>
      <c r="M38" s="47"/>
      <c r="N38" s="37"/>
    </row>
    <row r="39" spans="1:14">
      <c r="A39" s="78">
        <v>681</v>
      </c>
      <c r="B39" s="78">
        <v>739</v>
      </c>
      <c r="C39" s="76">
        <f t="shared" si="0"/>
        <v>-58</v>
      </c>
      <c r="D39" s="77">
        <f t="shared" si="1"/>
        <v>3364</v>
      </c>
      <c r="E39" s="78">
        <v>651</v>
      </c>
      <c r="F39" s="78">
        <v>749</v>
      </c>
      <c r="G39" s="76">
        <f t="shared" si="2"/>
        <v>-98</v>
      </c>
      <c r="H39" s="77">
        <f t="shared" si="3"/>
        <v>9604</v>
      </c>
    </row>
    <row r="40" spans="1:14">
      <c r="A40" s="78">
        <v>802</v>
      </c>
      <c r="B40" s="78">
        <v>829</v>
      </c>
      <c r="C40" s="76">
        <f t="shared" si="0"/>
        <v>-27</v>
      </c>
      <c r="D40" s="77">
        <f t="shared" si="1"/>
        <v>729</v>
      </c>
      <c r="E40" s="78">
        <v>902</v>
      </c>
      <c r="F40" s="78">
        <v>1218</v>
      </c>
      <c r="G40" s="76">
        <f t="shared" si="2"/>
        <v>-316</v>
      </c>
      <c r="H40" s="77">
        <f t="shared" si="3"/>
        <v>99856</v>
      </c>
      <c r="K40" s="11" t="str">
        <f>E6</f>
        <v>c4</v>
      </c>
      <c r="L40" s="11" t="str">
        <f>F6</f>
        <v>c16</v>
      </c>
      <c r="M40" s="11"/>
    </row>
    <row r="41" spans="1:14" ht="14" thickBot="1">
      <c r="A41" s="78">
        <v>698</v>
      </c>
      <c r="B41" s="78">
        <v>760</v>
      </c>
      <c r="C41" s="76">
        <f t="shared" si="0"/>
        <v>-62</v>
      </c>
      <c r="D41" s="77">
        <f t="shared" si="1"/>
        <v>3844</v>
      </c>
      <c r="E41" s="78">
        <v>875</v>
      </c>
      <c r="F41" s="78">
        <v>1038</v>
      </c>
      <c r="G41" s="76">
        <f t="shared" si="2"/>
        <v>-163</v>
      </c>
      <c r="H41" s="77">
        <f t="shared" si="3"/>
        <v>26569</v>
      </c>
      <c r="I41" s="15" t="s">
        <v>34</v>
      </c>
      <c r="J41" s="15"/>
      <c r="K41" s="16">
        <f>COUNT(E7:E250)</f>
        <v>235</v>
      </c>
      <c r="L41" s="16">
        <f>COUNT(F7:F250)</f>
        <v>235</v>
      </c>
      <c r="M41" s="17"/>
      <c r="N41" s="18" t="s">
        <v>35</v>
      </c>
    </row>
    <row r="42" spans="1:14">
      <c r="A42" s="78">
        <v>547</v>
      </c>
      <c r="B42" s="78">
        <v>568</v>
      </c>
      <c r="C42" s="76">
        <f t="shared" si="0"/>
        <v>-21</v>
      </c>
      <c r="D42" s="77">
        <f t="shared" si="1"/>
        <v>441</v>
      </c>
      <c r="E42" s="78">
        <v>670</v>
      </c>
      <c r="F42" s="78">
        <v>834</v>
      </c>
      <c r="G42" s="76">
        <f t="shared" si="2"/>
        <v>-164</v>
      </c>
      <c r="H42" s="77">
        <f t="shared" si="3"/>
        <v>26896</v>
      </c>
      <c r="I42" s="15" t="s">
        <v>60</v>
      </c>
      <c r="J42" s="15"/>
      <c r="K42" s="64">
        <f>MODE(E7:E250)</f>
        <v>764</v>
      </c>
      <c r="L42" s="64">
        <f>MODE(F7:F250)</f>
        <v>973</v>
      </c>
      <c r="M42" s="19"/>
      <c r="N42" s="18" t="s">
        <v>61</v>
      </c>
    </row>
    <row r="43" spans="1:14">
      <c r="A43" s="78">
        <v>749</v>
      </c>
      <c r="B43" s="78">
        <v>761</v>
      </c>
      <c r="C43" s="76">
        <f t="shared" si="0"/>
        <v>-12</v>
      </c>
      <c r="D43" s="77">
        <f t="shared" si="1"/>
        <v>144</v>
      </c>
      <c r="E43" s="78">
        <v>779</v>
      </c>
      <c r="F43" s="78">
        <v>1114</v>
      </c>
      <c r="G43" s="76">
        <f t="shared" si="2"/>
        <v>-335</v>
      </c>
      <c r="H43" s="77">
        <f t="shared" si="3"/>
        <v>112225</v>
      </c>
      <c r="I43" s="15" t="s">
        <v>62</v>
      </c>
      <c r="J43" s="15"/>
      <c r="K43" s="55">
        <f>MEDIAN(E7:E250)</f>
        <v>779</v>
      </c>
      <c r="L43" s="55">
        <f>MEDIAN(F7:F250)</f>
        <v>969</v>
      </c>
      <c r="M43" s="19"/>
      <c r="N43" s="18" t="s">
        <v>63</v>
      </c>
    </row>
    <row r="44" spans="1:14" ht="14" thickBot="1">
      <c r="A44" s="78">
        <v>602</v>
      </c>
      <c r="B44" s="78">
        <v>641</v>
      </c>
      <c r="C44" s="76">
        <f t="shared" si="0"/>
        <v>-39</v>
      </c>
      <c r="D44" s="77">
        <f t="shared" si="1"/>
        <v>1521</v>
      </c>
      <c r="E44" s="78">
        <v>631</v>
      </c>
      <c r="F44" s="78">
        <v>982</v>
      </c>
      <c r="G44" s="76">
        <f t="shared" si="2"/>
        <v>-351</v>
      </c>
      <c r="H44" s="77">
        <f t="shared" si="3"/>
        <v>123201</v>
      </c>
      <c r="I44" s="15" t="s">
        <v>64</v>
      </c>
      <c r="J44" s="15"/>
      <c r="K44" s="57">
        <f>AVERAGE(E7:E250)</f>
        <v>793.9702127659574</v>
      </c>
      <c r="L44" s="57">
        <f>AVERAGE(F7:F250)</f>
        <v>980.77446808510638</v>
      </c>
      <c r="M44" s="19"/>
      <c r="N44" s="18" t="s">
        <v>65</v>
      </c>
    </row>
    <row r="45" spans="1:14">
      <c r="A45" s="78">
        <v>703</v>
      </c>
      <c r="B45" s="78">
        <v>724</v>
      </c>
      <c r="C45" s="76">
        <f t="shared" si="0"/>
        <v>-21</v>
      </c>
      <c r="D45" s="77">
        <f t="shared" si="1"/>
        <v>441</v>
      </c>
      <c r="E45" s="78">
        <v>820</v>
      </c>
      <c r="F45" s="78">
        <v>914</v>
      </c>
      <c r="G45" s="76">
        <f t="shared" si="2"/>
        <v>-94</v>
      </c>
      <c r="H45" s="77">
        <f t="shared" si="3"/>
        <v>8836</v>
      </c>
      <c r="I45" s="15" t="s">
        <v>66</v>
      </c>
      <c r="J45" s="15"/>
      <c r="K45" s="59">
        <f>MIN(E7:E250)</f>
        <v>306</v>
      </c>
      <c r="L45" s="59">
        <f>MIN(F7:F250)</f>
        <v>250</v>
      </c>
      <c r="M45" s="19"/>
      <c r="N45" s="18" t="s">
        <v>67</v>
      </c>
    </row>
    <row r="46" spans="1:14" ht="14" thickBot="1">
      <c r="A46" s="78">
        <v>674</v>
      </c>
      <c r="B46" s="78">
        <v>738</v>
      </c>
      <c r="C46" s="76">
        <f t="shared" si="0"/>
        <v>-64</v>
      </c>
      <c r="D46" s="77">
        <f t="shared" si="1"/>
        <v>4096</v>
      </c>
      <c r="E46" s="78">
        <v>662</v>
      </c>
      <c r="F46" s="78">
        <v>768</v>
      </c>
      <c r="G46" s="76">
        <f t="shared" si="2"/>
        <v>-106</v>
      </c>
      <c r="H46" s="77">
        <f t="shared" si="3"/>
        <v>11236</v>
      </c>
      <c r="I46" s="15" t="s">
        <v>68</v>
      </c>
      <c r="J46" s="15"/>
      <c r="K46" s="60">
        <f>MAX(E7:E250)</f>
        <v>1186</v>
      </c>
      <c r="L46" s="60">
        <f>MAX(F7:F250)</f>
        <v>1425</v>
      </c>
      <c r="M46" s="19"/>
      <c r="N46" s="18" t="s">
        <v>69</v>
      </c>
    </row>
    <row r="47" spans="1:14">
      <c r="A47" s="78">
        <v>688</v>
      </c>
      <c r="B47" s="78">
        <v>769</v>
      </c>
      <c r="C47" s="76">
        <f t="shared" si="0"/>
        <v>-81</v>
      </c>
      <c r="D47" s="77">
        <f t="shared" si="1"/>
        <v>6561</v>
      </c>
      <c r="E47" s="78">
        <v>733</v>
      </c>
      <c r="F47" s="78">
        <v>920</v>
      </c>
      <c r="G47" s="76">
        <f t="shared" si="2"/>
        <v>-187</v>
      </c>
      <c r="H47" s="77">
        <f t="shared" si="3"/>
        <v>34969</v>
      </c>
      <c r="I47" s="15" t="s">
        <v>70</v>
      </c>
      <c r="J47" s="15"/>
      <c r="K47" s="61">
        <f>K46-K45</f>
        <v>880</v>
      </c>
      <c r="L47" s="62">
        <f>L46-L45</f>
        <v>1175</v>
      </c>
      <c r="M47" s="19"/>
      <c r="N47" s="18" t="s">
        <v>0</v>
      </c>
    </row>
    <row r="48" spans="1:14">
      <c r="A48" s="78">
        <v>676</v>
      </c>
      <c r="B48" s="78">
        <v>697</v>
      </c>
      <c r="C48" s="76">
        <f t="shared" si="0"/>
        <v>-21</v>
      </c>
      <c r="D48" s="77">
        <f t="shared" si="1"/>
        <v>441</v>
      </c>
      <c r="E48" s="78">
        <v>747</v>
      </c>
      <c r="F48" s="78">
        <v>843</v>
      </c>
      <c r="G48" s="76">
        <f t="shared" si="2"/>
        <v>-96</v>
      </c>
      <c r="H48" s="77">
        <f t="shared" si="3"/>
        <v>9216</v>
      </c>
      <c r="I48" s="15" t="s">
        <v>1</v>
      </c>
      <c r="J48" s="15"/>
      <c r="K48" s="55">
        <f>STDEV(E7:E250)</f>
        <v>129.47505438199087</v>
      </c>
      <c r="L48" s="55">
        <f>STDEV(F7:F250)</f>
        <v>165.28637472617592</v>
      </c>
      <c r="M48" s="19"/>
      <c r="N48" s="18" t="s">
        <v>2</v>
      </c>
    </row>
    <row r="49" spans="1:14">
      <c r="A49" s="78">
        <v>693</v>
      </c>
      <c r="B49" s="78">
        <v>652</v>
      </c>
      <c r="C49" s="76">
        <f t="shared" si="0"/>
        <v>41</v>
      </c>
      <c r="D49" s="77">
        <f t="shared" si="1"/>
        <v>1681</v>
      </c>
      <c r="E49" s="78">
        <v>673</v>
      </c>
      <c r="F49" s="78">
        <v>911</v>
      </c>
      <c r="G49" s="76">
        <f t="shared" si="2"/>
        <v>-238</v>
      </c>
      <c r="H49" s="77">
        <f t="shared" si="3"/>
        <v>56644</v>
      </c>
      <c r="I49" s="15" t="s">
        <v>3</v>
      </c>
      <c r="J49" s="15"/>
      <c r="K49" s="55">
        <f>VAR(E7:E250)</f>
        <v>16763.789707219497</v>
      </c>
      <c r="L49" s="55">
        <f>VAR(F7:F250)</f>
        <v>27319.585670121844</v>
      </c>
      <c r="M49" s="19"/>
      <c r="N49" s="18" t="s">
        <v>4</v>
      </c>
    </row>
    <row r="50" spans="1:14" ht="14" thickBot="1">
      <c r="A50" s="78">
        <v>741</v>
      </c>
      <c r="B50" s="78">
        <v>658</v>
      </c>
      <c r="C50" s="76">
        <f t="shared" si="0"/>
        <v>83</v>
      </c>
      <c r="D50" s="77">
        <f t="shared" si="1"/>
        <v>6889</v>
      </c>
      <c r="E50" s="78">
        <v>796</v>
      </c>
      <c r="F50" s="78">
        <v>1149</v>
      </c>
      <c r="G50" s="76">
        <f t="shared" si="2"/>
        <v>-353</v>
      </c>
      <c r="H50" s="77">
        <f t="shared" si="3"/>
        <v>124609</v>
      </c>
      <c r="I50" s="15" t="s">
        <v>25</v>
      </c>
      <c r="J50" s="15"/>
      <c r="K50" s="57">
        <f>K48/SQRT(K41)</f>
        <v>8.4460212733493751</v>
      </c>
      <c r="L50" s="58">
        <f>L48/SQRT(L41)</f>
        <v>10.78209423271155</v>
      </c>
      <c r="M50" s="19"/>
      <c r="N50" s="18" t="s">
        <v>5</v>
      </c>
    </row>
    <row r="51" spans="1:14">
      <c r="A51" s="78">
        <v>621</v>
      </c>
      <c r="B51" s="78">
        <v>605</v>
      </c>
      <c r="C51" s="76">
        <f t="shared" si="0"/>
        <v>16</v>
      </c>
      <c r="D51" s="77">
        <f t="shared" si="1"/>
        <v>256</v>
      </c>
      <c r="E51" s="78">
        <v>686</v>
      </c>
      <c r="F51" s="78">
        <v>706</v>
      </c>
      <c r="G51" s="76">
        <f t="shared" si="2"/>
        <v>-20</v>
      </c>
      <c r="H51" s="77">
        <f t="shared" si="3"/>
        <v>400</v>
      </c>
      <c r="I51" s="15"/>
      <c r="J51" s="15"/>
      <c r="K51" s="19"/>
      <c r="L51" s="19"/>
      <c r="M51" s="19"/>
      <c r="N51" s="18"/>
    </row>
    <row r="52" spans="1:14">
      <c r="A52" s="78">
        <v>785</v>
      </c>
      <c r="B52" s="78">
        <v>712</v>
      </c>
      <c r="C52" s="76">
        <f t="shared" si="0"/>
        <v>73</v>
      </c>
      <c r="D52" s="77">
        <f t="shared" si="1"/>
        <v>5329</v>
      </c>
      <c r="E52" s="78">
        <v>764</v>
      </c>
      <c r="F52" s="78">
        <v>1002</v>
      </c>
      <c r="G52" s="76">
        <f t="shared" si="2"/>
        <v>-238</v>
      </c>
      <c r="H52" s="77">
        <f t="shared" si="3"/>
        <v>56644</v>
      </c>
      <c r="I52" s="20" t="s">
        <v>6</v>
      </c>
      <c r="J52" s="15"/>
      <c r="K52" s="63">
        <f>(SUM(H7:H250)-((SUM(G7:G250)^2)/K41))/(K41-1)</f>
        <v>10343.482887797782</v>
      </c>
      <c r="L52" s="21"/>
      <c r="M52" s="19"/>
      <c r="N52" s="18"/>
    </row>
    <row r="53" spans="1:14">
      <c r="A53" s="78">
        <v>784</v>
      </c>
      <c r="B53" s="78">
        <v>868</v>
      </c>
      <c r="C53" s="76">
        <f t="shared" si="0"/>
        <v>-84</v>
      </c>
      <c r="D53" s="77">
        <f t="shared" si="1"/>
        <v>7056</v>
      </c>
      <c r="E53" s="78">
        <v>947</v>
      </c>
      <c r="F53" s="78">
        <v>1031</v>
      </c>
      <c r="G53" s="76">
        <f t="shared" si="2"/>
        <v>-84</v>
      </c>
      <c r="H53" s="77">
        <f t="shared" si="3"/>
        <v>7056</v>
      </c>
      <c r="I53" s="15" t="s">
        <v>7</v>
      </c>
      <c r="J53" s="15"/>
      <c r="K53" s="63">
        <f>(SUM(G6:G250)/K41)</f>
        <v>-186.80425531914895</v>
      </c>
      <c r="L53" s="23" t="s">
        <v>8</v>
      </c>
      <c r="M53" s="19"/>
      <c r="N53" s="18"/>
    </row>
    <row r="54" spans="1:14">
      <c r="A54" s="78">
        <v>695</v>
      </c>
      <c r="B54" s="78">
        <v>640</v>
      </c>
      <c r="C54" s="76">
        <f t="shared" si="0"/>
        <v>55</v>
      </c>
      <c r="D54" s="77">
        <f t="shared" si="1"/>
        <v>3025</v>
      </c>
      <c r="E54" s="78">
        <v>694</v>
      </c>
      <c r="F54" s="78">
        <v>835</v>
      </c>
      <c r="G54" s="76">
        <f t="shared" si="2"/>
        <v>-141</v>
      </c>
      <c r="H54" s="77">
        <f t="shared" si="3"/>
        <v>19881</v>
      </c>
      <c r="I54" s="15" t="s">
        <v>9</v>
      </c>
      <c r="J54" s="15"/>
      <c r="K54" s="63">
        <f>SQRT(K52*(1/K41))</f>
        <v>6.6343666464207045</v>
      </c>
      <c r="L54" s="23" t="s">
        <v>10</v>
      </c>
      <c r="M54" s="19"/>
      <c r="N54" s="18"/>
    </row>
    <row r="55" spans="1:14">
      <c r="A55" s="78">
        <v>850</v>
      </c>
      <c r="B55" s="78">
        <v>717</v>
      </c>
      <c r="C55" s="76">
        <f t="shared" si="0"/>
        <v>133</v>
      </c>
      <c r="D55" s="77">
        <f t="shared" si="1"/>
        <v>17689</v>
      </c>
      <c r="E55" s="78">
        <v>827</v>
      </c>
      <c r="F55" s="78">
        <v>1040</v>
      </c>
      <c r="G55" s="76">
        <f t="shared" si="2"/>
        <v>-213</v>
      </c>
      <c r="H55" s="77">
        <f t="shared" si="3"/>
        <v>45369</v>
      </c>
      <c r="I55" s="20" t="s">
        <v>11</v>
      </c>
      <c r="J55" s="15"/>
      <c r="K55" s="63">
        <f>K68*2</f>
        <v>26.006239374436714</v>
      </c>
      <c r="L55" s="24" t="s">
        <v>12</v>
      </c>
      <c r="M55" s="21"/>
    </row>
    <row r="56" spans="1:14">
      <c r="A56" s="78">
        <v>808</v>
      </c>
      <c r="B56" s="78">
        <v>791</v>
      </c>
      <c r="C56" s="76">
        <f t="shared" si="0"/>
        <v>17</v>
      </c>
      <c r="D56" s="77">
        <f t="shared" si="1"/>
        <v>289</v>
      </c>
      <c r="E56" s="78">
        <v>794</v>
      </c>
      <c r="F56" s="78">
        <v>1010</v>
      </c>
      <c r="G56" s="76">
        <f t="shared" si="2"/>
        <v>-216</v>
      </c>
      <c r="H56" s="77">
        <f t="shared" si="3"/>
        <v>46656</v>
      </c>
      <c r="I56" s="15"/>
      <c r="J56" s="15"/>
      <c r="K56" s="22"/>
      <c r="L56" s="23"/>
      <c r="M56" s="21"/>
    </row>
    <row r="57" spans="1:14">
      <c r="A57" s="78">
        <v>689</v>
      </c>
      <c r="B57" s="78">
        <v>681</v>
      </c>
      <c r="C57" s="76">
        <f t="shared" si="0"/>
        <v>8</v>
      </c>
      <c r="D57" s="77">
        <f t="shared" si="1"/>
        <v>64</v>
      </c>
      <c r="E57" s="78">
        <v>795</v>
      </c>
      <c r="F57" s="78">
        <v>883</v>
      </c>
      <c r="G57" s="76">
        <f t="shared" si="2"/>
        <v>-88</v>
      </c>
      <c r="H57" s="77">
        <f t="shared" si="3"/>
        <v>7744</v>
      </c>
      <c r="I57" s="27" t="s">
        <v>13</v>
      </c>
      <c r="J57" s="27"/>
      <c r="K57" s="28">
        <f>(K60*2)/SQRT(K61)</f>
        <v>-3.6813691025375279</v>
      </c>
      <c r="L57" s="29" t="s">
        <v>14</v>
      </c>
      <c r="M57" s="30"/>
      <c r="N57" s="31"/>
    </row>
    <row r="58" spans="1:14">
      <c r="A58" s="78">
        <v>749</v>
      </c>
      <c r="B58" s="78">
        <v>885</v>
      </c>
      <c r="C58" s="76">
        <f t="shared" si="0"/>
        <v>-136</v>
      </c>
      <c r="D58" s="77">
        <f t="shared" si="1"/>
        <v>18496</v>
      </c>
      <c r="E58" s="78">
        <v>834</v>
      </c>
      <c r="F58" s="78">
        <v>918</v>
      </c>
      <c r="G58" s="76">
        <f t="shared" si="2"/>
        <v>-84</v>
      </c>
      <c r="H58" s="77">
        <f t="shared" si="3"/>
        <v>7056</v>
      </c>
      <c r="I58" s="33" t="s">
        <v>15</v>
      </c>
      <c r="J58" s="33"/>
      <c r="K58" s="34">
        <f>(K60^2)/((K60^2)+K61)</f>
        <v>0.77211195518412701</v>
      </c>
      <c r="L58" s="35" t="s">
        <v>16</v>
      </c>
      <c r="M58" s="36"/>
      <c r="N58" s="37"/>
    </row>
    <row r="59" spans="1:14">
      <c r="A59" s="78">
        <v>787</v>
      </c>
      <c r="B59" s="78">
        <v>832</v>
      </c>
      <c r="C59" s="76">
        <f t="shared" si="0"/>
        <v>-45</v>
      </c>
      <c r="D59" s="77">
        <f t="shared" si="1"/>
        <v>2025</v>
      </c>
      <c r="E59" s="78">
        <v>882</v>
      </c>
      <c r="F59" s="78">
        <v>1031</v>
      </c>
      <c r="G59" s="76">
        <f t="shared" si="2"/>
        <v>-149</v>
      </c>
      <c r="H59" s="77">
        <f t="shared" si="3"/>
        <v>22201</v>
      </c>
      <c r="J59" s="15"/>
      <c r="K59" s="38"/>
      <c r="M59" s="21"/>
    </row>
    <row r="60" spans="1:14">
      <c r="A60" s="78">
        <v>661</v>
      </c>
      <c r="B60" s="78">
        <v>630</v>
      </c>
      <c r="C60" s="76">
        <f t="shared" si="0"/>
        <v>31</v>
      </c>
      <c r="D60" s="77">
        <f t="shared" si="1"/>
        <v>961</v>
      </c>
      <c r="E60" s="78">
        <v>722</v>
      </c>
      <c r="F60" s="78">
        <v>871</v>
      </c>
      <c r="G60" s="76">
        <f t="shared" si="2"/>
        <v>-149</v>
      </c>
      <c r="H60" s="77">
        <f t="shared" si="3"/>
        <v>22201</v>
      </c>
      <c r="I60" s="27" t="s">
        <v>17</v>
      </c>
      <c r="J60" s="27"/>
      <c r="K60" s="28">
        <f>K53/K54</f>
        <v>-28.15705933586462</v>
      </c>
      <c r="L60" s="29" t="s">
        <v>18</v>
      </c>
      <c r="M60" s="29"/>
      <c r="N60" s="31"/>
    </row>
    <row r="61" spans="1:14">
      <c r="A61" s="78">
        <v>658</v>
      </c>
      <c r="B61" s="78">
        <v>709</v>
      </c>
      <c r="C61" s="76">
        <f t="shared" si="0"/>
        <v>-51</v>
      </c>
      <c r="D61" s="77">
        <f t="shared" si="1"/>
        <v>2601</v>
      </c>
      <c r="E61" s="78">
        <v>699</v>
      </c>
      <c r="F61" s="78">
        <v>837</v>
      </c>
      <c r="G61" s="76">
        <f t="shared" si="2"/>
        <v>-138</v>
      </c>
      <c r="H61" s="77">
        <f t="shared" si="3"/>
        <v>19044</v>
      </c>
      <c r="I61" s="40" t="s">
        <v>19</v>
      </c>
      <c r="J61" s="40"/>
      <c r="K61" s="41">
        <f>K41-1</f>
        <v>234</v>
      </c>
      <c r="L61" s="42" t="s">
        <v>20</v>
      </c>
      <c r="M61" s="42"/>
      <c r="N61" s="43"/>
    </row>
    <row r="62" spans="1:14">
      <c r="A62" s="78">
        <v>862</v>
      </c>
      <c r="B62" s="78">
        <v>799</v>
      </c>
      <c r="C62" s="76">
        <f t="shared" si="0"/>
        <v>63</v>
      </c>
      <c r="D62" s="77">
        <f t="shared" si="1"/>
        <v>3969</v>
      </c>
      <c r="E62" s="78">
        <v>781</v>
      </c>
      <c r="F62" s="78">
        <v>1187</v>
      </c>
      <c r="G62" s="76">
        <f t="shared" si="2"/>
        <v>-406</v>
      </c>
      <c r="H62" s="77">
        <f t="shared" si="3"/>
        <v>164836</v>
      </c>
      <c r="I62" s="40" t="s">
        <v>21</v>
      </c>
      <c r="J62" s="40"/>
      <c r="K62" s="44">
        <f>TDIST(ABS(K60),K61,1)</f>
        <v>2.1128905175817148E-77</v>
      </c>
      <c r="L62" s="42" t="s">
        <v>47</v>
      </c>
      <c r="M62" s="45"/>
      <c r="N62" s="43"/>
    </row>
    <row r="63" spans="1:14">
      <c r="A63" s="78">
        <v>597</v>
      </c>
      <c r="B63" s="78">
        <v>587</v>
      </c>
      <c r="C63" s="76">
        <f t="shared" si="0"/>
        <v>10</v>
      </c>
      <c r="D63" s="77">
        <f t="shared" si="1"/>
        <v>100</v>
      </c>
      <c r="E63" s="78">
        <v>649</v>
      </c>
      <c r="F63" s="78">
        <v>737</v>
      </c>
      <c r="G63" s="76">
        <f t="shared" si="2"/>
        <v>-88</v>
      </c>
      <c r="H63" s="77">
        <f t="shared" si="3"/>
        <v>7744</v>
      </c>
      <c r="I63" s="33" t="s">
        <v>48</v>
      </c>
      <c r="J63" s="33"/>
      <c r="K63" s="46">
        <f>TDIST(ABS(K60),K61,2)</f>
        <v>4.2257810351634296E-77</v>
      </c>
      <c r="L63" s="35" t="s">
        <v>47</v>
      </c>
      <c r="M63" s="47"/>
      <c r="N63" s="37"/>
    </row>
    <row r="64" spans="1:14">
      <c r="A64" s="78">
        <v>780</v>
      </c>
      <c r="B64" s="78">
        <v>746</v>
      </c>
      <c r="C64" s="76">
        <f t="shared" si="0"/>
        <v>34</v>
      </c>
      <c r="D64" s="77">
        <f t="shared" si="1"/>
        <v>1156</v>
      </c>
      <c r="E64" s="78">
        <v>810</v>
      </c>
      <c r="F64" s="78">
        <v>975</v>
      </c>
      <c r="G64" s="76">
        <f t="shared" si="2"/>
        <v>-165</v>
      </c>
      <c r="H64" s="77">
        <f t="shared" si="3"/>
        <v>27225</v>
      </c>
      <c r="I64" s="40"/>
      <c r="J64" s="40"/>
      <c r="K64" s="48"/>
      <c r="L64" s="42"/>
      <c r="M64" s="42"/>
      <c r="N64" s="1"/>
    </row>
    <row r="65" spans="1:14">
      <c r="A65" s="78">
        <v>662</v>
      </c>
      <c r="B65" s="78">
        <v>710</v>
      </c>
      <c r="C65" s="76">
        <f t="shared" si="0"/>
        <v>-48</v>
      </c>
      <c r="D65" s="77">
        <f t="shared" si="1"/>
        <v>2304</v>
      </c>
      <c r="E65" s="78">
        <v>784</v>
      </c>
      <c r="F65" s="78">
        <v>1012</v>
      </c>
      <c r="G65" s="76">
        <f t="shared" si="2"/>
        <v>-228</v>
      </c>
      <c r="H65" s="77">
        <f t="shared" si="3"/>
        <v>51984</v>
      </c>
      <c r="I65" s="40"/>
      <c r="J65" s="40"/>
      <c r="K65" s="44"/>
      <c r="L65" s="42"/>
      <c r="M65" s="42"/>
      <c r="N65" s="1"/>
    </row>
    <row r="66" spans="1:14">
      <c r="A66" s="78">
        <v>730</v>
      </c>
      <c r="B66" s="78">
        <v>774</v>
      </c>
      <c r="C66" s="76">
        <f t="shared" si="0"/>
        <v>-44</v>
      </c>
      <c r="D66" s="77">
        <f t="shared" si="1"/>
        <v>1936</v>
      </c>
      <c r="E66" s="78">
        <v>870</v>
      </c>
      <c r="F66" s="78">
        <v>881</v>
      </c>
      <c r="G66" s="76">
        <f t="shared" si="2"/>
        <v>-11</v>
      </c>
      <c r="H66" s="77">
        <f t="shared" si="3"/>
        <v>121</v>
      </c>
      <c r="K66" t="s">
        <v>37</v>
      </c>
    </row>
    <row r="67" spans="1:14">
      <c r="A67" s="78">
        <v>701</v>
      </c>
      <c r="B67" s="78">
        <v>840</v>
      </c>
      <c r="C67" s="76">
        <f t="shared" si="0"/>
        <v>-139</v>
      </c>
      <c r="D67" s="77">
        <f t="shared" si="1"/>
        <v>19321</v>
      </c>
      <c r="E67" s="78">
        <v>790</v>
      </c>
      <c r="F67" s="78">
        <v>955</v>
      </c>
      <c r="G67" s="76">
        <f t="shared" si="2"/>
        <v>-165</v>
      </c>
      <c r="H67" s="77">
        <f t="shared" si="3"/>
        <v>27225</v>
      </c>
    </row>
    <row r="68" spans="1:14">
      <c r="A68" s="78">
        <v>665</v>
      </c>
      <c r="B68" s="78">
        <v>650</v>
      </c>
      <c r="C68" s="76">
        <f t="shared" si="0"/>
        <v>15</v>
      </c>
      <c r="D68" s="77">
        <f t="shared" si="1"/>
        <v>225</v>
      </c>
      <c r="E68" s="78">
        <v>705</v>
      </c>
      <c r="F68" s="78">
        <v>892</v>
      </c>
      <c r="G68" s="76">
        <f t="shared" si="2"/>
        <v>-187</v>
      </c>
      <c r="H68" s="77">
        <f t="shared" si="3"/>
        <v>34969</v>
      </c>
      <c r="I68" s="15" t="s">
        <v>50</v>
      </c>
      <c r="J68" s="15"/>
      <c r="K68" s="19">
        <f>CONFIDENCE(0.05,SQRT(K52),K41)</f>
        <v>13.003119687218357</v>
      </c>
      <c r="L68" s="18" t="s">
        <v>51</v>
      </c>
      <c r="M68" s="19"/>
    </row>
    <row r="69" spans="1:14">
      <c r="A69" s="78">
        <v>844</v>
      </c>
      <c r="B69" s="78">
        <v>832</v>
      </c>
      <c r="C69" s="76">
        <f t="shared" si="0"/>
        <v>12</v>
      </c>
      <c r="D69" s="77">
        <f t="shared" si="1"/>
        <v>144</v>
      </c>
      <c r="E69" s="78">
        <v>771</v>
      </c>
      <c r="F69" s="78">
        <v>1149</v>
      </c>
      <c r="G69" s="76">
        <f t="shared" si="2"/>
        <v>-378</v>
      </c>
      <c r="H69" s="77">
        <f t="shared" si="3"/>
        <v>142884</v>
      </c>
    </row>
    <row r="70" spans="1:14">
      <c r="A70" s="78">
        <v>581</v>
      </c>
      <c r="B70" s="78">
        <v>578</v>
      </c>
      <c r="C70" s="76">
        <f t="shared" si="0"/>
        <v>3</v>
      </c>
      <c r="D70" s="77">
        <f t="shared" si="1"/>
        <v>9</v>
      </c>
      <c r="E70" s="78">
        <v>593</v>
      </c>
      <c r="F70" s="78">
        <v>758</v>
      </c>
      <c r="G70" s="76">
        <f t="shared" si="2"/>
        <v>-165</v>
      </c>
      <c r="H70" s="77">
        <f t="shared" si="3"/>
        <v>27225</v>
      </c>
      <c r="I70" s="27" t="s">
        <v>17</v>
      </c>
      <c r="J70" s="27"/>
      <c r="K70" s="73">
        <f>TINV(K72,8)</f>
        <v>1.5634298297267775</v>
      </c>
      <c r="L70" s="29" t="s">
        <v>52</v>
      </c>
      <c r="M70" s="29"/>
      <c r="N70" s="31"/>
    </row>
    <row r="71" spans="1:14">
      <c r="A71" s="78">
        <v>605</v>
      </c>
      <c r="B71" s="78">
        <v>635</v>
      </c>
      <c r="C71" s="76">
        <f t="shared" si="0"/>
        <v>-30</v>
      </c>
      <c r="D71" s="77">
        <f t="shared" si="1"/>
        <v>900</v>
      </c>
      <c r="E71" s="78">
        <v>662</v>
      </c>
      <c r="F71" s="78">
        <v>809</v>
      </c>
      <c r="G71" s="76">
        <f t="shared" si="2"/>
        <v>-147</v>
      </c>
      <c r="H71" s="77">
        <f t="shared" si="3"/>
        <v>21609</v>
      </c>
      <c r="I71" s="40" t="s">
        <v>21</v>
      </c>
      <c r="J71" s="40"/>
      <c r="K71" s="53">
        <f>TTEST(A41:A284,B41:B284,1,1)</f>
        <v>7.8289742218756245E-2</v>
      </c>
      <c r="L71" s="45" t="s">
        <v>53</v>
      </c>
      <c r="M71" s="45"/>
      <c r="N71" s="43"/>
    </row>
    <row r="72" spans="1:14">
      <c r="A72" s="78">
        <v>526</v>
      </c>
      <c r="B72" s="78">
        <v>571</v>
      </c>
      <c r="C72" s="76">
        <f t="shared" ref="C72:C135" si="4">A72-B72</f>
        <v>-45</v>
      </c>
      <c r="D72" s="77">
        <f t="shared" ref="D72:D135" si="5">C72^2</f>
        <v>2025</v>
      </c>
      <c r="E72" s="78">
        <v>577</v>
      </c>
      <c r="F72" s="78">
        <v>713</v>
      </c>
      <c r="G72" s="76">
        <f t="shared" ref="G72:G135" si="6">E72-F72</f>
        <v>-136</v>
      </c>
      <c r="H72" s="77">
        <f t="shared" ref="H72:H135" si="7">G72^2</f>
        <v>18496</v>
      </c>
      <c r="I72" s="33" t="s">
        <v>48</v>
      </c>
      <c r="J72" s="33"/>
      <c r="K72" s="54">
        <f>TTEST(A41:A284,B41:B284,2,1)</f>
        <v>0.15657948443751249</v>
      </c>
      <c r="L72" s="47" t="s">
        <v>53</v>
      </c>
      <c r="M72" s="47"/>
      <c r="N72" s="37"/>
    </row>
    <row r="73" spans="1:14">
      <c r="A73" s="78">
        <v>731</v>
      </c>
      <c r="B73" s="78">
        <v>658</v>
      </c>
      <c r="C73" s="76">
        <f t="shared" si="4"/>
        <v>73</v>
      </c>
      <c r="D73" s="77">
        <f t="shared" si="5"/>
        <v>5329</v>
      </c>
      <c r="E73" s="78">
        <v>791</v>
      </c>
      <c r="F73" s="78">
        <v>831</v>
      </c>
      <c r="G73" s="76">
        <f t="shared" si="6"/>
        <v>-40</v>
      </c>
      <c r="H73" s="77">
        <f t="shared" si="7"/>
        <v>1600</v>
      </c>
    </row>
    <row r="74" spans="1:14">
      <c r="A74" s="78">
        <v>851</v>
      </c>
      <c r="B74" s="78">
        <v>930</v>
      </c>
      <c r="C74" s="76">
        <f t="shared" si="4"/>
        <v>-79</v>
      </c>
      <c r="D74" s="77">
        <f t="shared" si="5"/>
        <v>6241</v>
      </c>
      <c r="E74" s="78">
        <v>1186</v>
      </c>
      <c r="F74" s="78">
        <v>1417</v>
      </c>
      <c r="G74" s="76">
        <f t="shared" si="6"/>
        <v>-231</v>
      </c>
      <c r="H74" s="77">
        <f t="shared" si="7"/>
        <v>53361</v>
      </c>
    </row>
    <row r="75" spans="1:14">
      <c r="A75" s="78">
        <v>775</v>
      </c>
      <c r="B75" s="78">
        <v>819</v>
      </c>
      <c r="C75" s="76">
        <f t="shared" si="4"/>
        <v>-44</v>
      </c>
      <c r="D75" s="77">
        <f t="shared" si="5"/>
        <v>1936</v>
      </c>
      <c r="E75" s="78">
        <v>743</v>
      </c>
      <c r="F75" s="78">
        <v>953</v>
      </c>
      <c r="G75" s="76">
        <f t="shared" si="6"/>
        <v>-210</v>
      </c>
      <c r="H75" s="77">
        <f t="shared" si="7"/>
        <v>44100</v>
      </c>
    </row>
    <row r="76" spans="1:14">
      <c r="A76" s="78">
        <v>1085</v>
      </c>
      <c r="B76" s="78">
        <v>965</v>
      </c>
      <c r="C76" s="76">
        <f t="shared" si="4"/>
        <v>120</v>
      </c>
      <c r="D76" s="77">
        <f t="shared" si="5"/>
        <v>14400</v>
      </c>
      <c r="E76" s="78">
        <v>910</v>
      </c>
      <c r="F76" s="78">
        <v>1177</v>
      </c>
      <c r="G76" s="76">
        <f t="shared" si="6"/>
        <v>-267</v>
      </c>
      <c r="H76" s="77">
        <f t="shared" si="7"/>
        <v>71289</v>
      </c>
    </row>
    <row r="77" spans="1:14">
      <c r="A77" s="78">
        <v>800</v>
      </c>
      <c r="B77" s="78">
        <v>718</v>
      </c>
      <c r="C77" s="76">
        <f t="shared" si="4"/>
        <v>82</v>
      </c>
      <c r="D77" s="77">
        <f t="shared" si="5"/>
        <v>6724</v>
      </c>
      <c r="E77" s="78">
        <v>811</v>
      </c>
      <c r="F77" s="78">
        <v>1022</v>
      </c>
      <c r="G77" s="76">
        <f t="shared" si="6"/>
        <v>-211</v>
      </c>
      <c r="H77" s="77">
        <f t="shared" si="7"/>
        <v>44521</v>
      </c>
    </row>
    <row r="78" spans="1:14">
      <c r="A78" s="78">
        <v>1050</v>
      </c>
      <c r="B78" s="78">
        <v>942</v>
      </c>
      <c r="C78" s="76">
        <f t="shared" si="4"/>
        <v>108</v>
      </c>
      <c r="D78" s="77">
        <f t="shared" si="5"/>
        <v>11664</v>
      </c>
      <c r="E78" s="78">
        <v>955</v>
      </c>
      <c r="F78" s="78">
        <v>1184</v>
      </c>
      <c r="G78" s="76">
        <f t="shared" si="6"/>
        <v>-229</v>
      </c>
      <c r="H78" s="77">
        <f t="shared" si="7"/>
        <v>52441</v>
      </c>
    </row>
    <row r="79" spans="1:14">
      <c r="A79" s="78">
        <v>733</v>
      </c>
      <c r="B79" s="78">
        <v>694</v>
      </c>
      <c r="C79" s="76">
        <f t="shared" si="4"/>
        <v>39</v>
      </c>
      <c r="D79" s="77">
        <f t="shared" si="5"/>
        <v>1521</v>
      </c>
      <c r="E79" s="78">
        <v>870</v>
      </c>
      <c r="F79" s="78">
        <v>858</v>
      </c>
      <c r="G79" s="76">
        <f t="shared" si="6"/>
        <v>12</v>
      </c>
      <c r="H79" s="77">
        <f t="shared" si="7"/>
        <v>144</v>
      </c>
    </row>
    <row r="80" spans="1:14">
      <c r="A80" s="78">
        <v>673</v>
      </c>
      <c r="B80" s="78">
        <v>663</v>
      </c>
      <c r="C80" s="76">
        <f t="shared" si="4"/>
        <v>10</v>
      </c>
      <c r="D80" s="77">
        <f t="shared" si="5"/>
        <v>100</v>
      </c>
      <c r="E80" s="78">
        <v>861</v>
      </c>
      <c r="F80" s="78">
        <v>900</v>
      </c>
      <c r="G80" s="76">
        <f t="shared" si="6"/>
        <v>-39</v>
      </c>
      <c r="H80" s="77">
        <f t="shared" si="7"/>
        <v>1521</v>
      </c>
    </row>
    <row r="81" spans="1:8">
      <c r="A81" s="78">
        <v>603</v>
      </c>
      <c r="B81" s="78">
        <v>610</v>
      </c>
      <c r="C81" s="76">
        <f t="shared" si="4"/>
        <v>-7</v>
      </c>
      <c r="D81" s="77">
        <f t="shared" si="5"/>
        <v>49</v>
      </c>
      <c r="E81" s="78">
        <v>698</v>
      </c>
      <c r="F81" s="78">
        <v>762</v>
      </c>
      <c r="G81" s="76">
        <f t="shared" si="6"/>
        <v>-64</v>
      </c>
      <c r="H81" s="77">
        <f t="shared" si="7"/>
        <v>4096</v>
      </c>
    </row>
    <row r="82" spans="1:8">
      <c r="A82" s="78">
        <v>562</v>
      </c>
      <c r="B82" s="78">
        <v>566</v>
      </c>
      <c r="C82" s="76">
        <f t="shared" si="4"/>
        <v>-4</v>
      </c>
      <c r="D82" s="77">
        <f t="shared" si="5"/>
        <v>16</v>
      </c>
      <c r="E82" s="78">
        <v>569</v>
      </c>
      <c r="F82" s="78">
        <v>853</v>
      </c>
      <c r="G82" s="76">
        <f t="shared" si="6"/>
        <v>-284</v>
      </c>
      <c r="H82" s="77">
        <f t="shared" si="7"/>
        <v>80656</v>
      </c>
    </row>
    <row r="83" spans="1:8">
      <c r="A83" s="78">
        <v>584</v>
      </c>
      <c r="B83" s="78">
        <v>592</v>
      </c>
      <c r="C83" s="76">
        <f t="shared" si="4"/>
        <v>-8</v>
      </c>
      <c r="D83" s="77">
        <f t="shared" si="5"/>
        <v>64</v>
      </c>
      <c r="E83" s="78">
        <v>702</v>
      </c>
      <c r="F83" s="78">
        <v>973</v>
      </c>
      <c r="G83" s="76">
        <f t="shared" si="6"/>
        <v>-271</v>
      </c>
      <c r="H83" s="77">
        <f t="shared" si="7"/>
        <v>73441</v>
      </c>
    </row>
    <row r="84" spans="1:8">
      <c r="A84" s="78">
        <v>728</v>
      </c>
      <c r="B84" s="78">
        <v>689</v>
      </c>
      <c r="C84" s="76">
        <f t="shared" si="4"/>
        <v>39</v>
      </c>
      <c r="D84" s="77">
        <f t="shared" si="5"/>
        <v>1521</v>
      </c>
      <c r="E84" s="78">
        <v>846</v>
      </c>
      <c r="F84" s="78">
        <v>1140</v>
      </c>
      <c r="G84" s="76">
        <f t="shared" si="6"/>
        <v>-294</v>
      </c>
      <c r="H84" s="77">
        <f t="shared" si="7"/>
        <v>86436</v>
      </c>
    </row>
    <row r="85" spans="1:8">
      <c r="A85" s="78">
        <v>777</v>
      </c>
      <c r="B85" s="78">
        <v>738</v>
      </c>
      <c r="C85" s="76">
        <f t="shared" si="4"/>
        <v>39</v>
      </c>
      <c r="D85" s="77">
        <f t="shared" si="5"/>
        <v>1521</v>
      </c>
      <c r="E85" s="78">
        <v>853</v>
      </c>
      <c r="F85" s="78">
        <v>975</v>
      </c>
      <c r="G85" s="76">
        <f t="shared" si="6"/>
        <v>-122</v>
      </c>
      <c r="H85" s="77">
        <f t="shared" si="7"/>
        <v>14884</v>
      </c>
    </row>
    <row r="86" spans="1:8">
      <c r="A86" s="78">
        <v>722</v>
      </c>
      <c r="B86" s="78">
        <v>842</v>
      </c>
      <c r="C86" s="76">
        <f t="shared" si="4"/>
        <v>-120</v>
      </c>
      <c r="D86" s="77">
        <f t="shared" si="5"/>
        <v>14400</v>
      </c>
      <c r="E86" s="78">
        <v>764</v>
      </c>
      <c r="F86" s="78">
        <v>955</v>
      </c>
      <c r="G86" s="76">
        <f t="shared" si="6"/>
        <v>-191</v>
      </c>
      <c r="H86" s="77">
        <f t="shared" si="7"/>
        <v>36481</v>
      </c>
    </row>
    <row r="87" spans="1:8">
      <c r="A87" s="78">
        <v>871</v>
      </c>
      <c r="B87" s="78">
        <v>815</v>
      </c>
      <c r="C87" s="76">
        <f t="shared" si="4"/>
        <v>56</v>
      </c>
      <c r="D87" s="77">
        <f t="shared" si="5"/>
        <v>3136</v>
      </c>
      <c r="E87" s="78">
        <v>975</v>
      </c>
      <c r="F87" s="78">
        <v>1299</v>
      </c>
      <c r="G87" s="76">
        <f t="shared" si="6"/>
        <v>-324</v>
      </c>
      <c r="H87" s="77">
        <f t="shared" si="7"/>
        <v>104976</v>
      </c>
    </row>
    <row r="88" spans="1:8">
      <c r="A88" s="78">
        <v>817</v>
      </c>
      <c r="B88" s="78">
        <v>848</v>
      </c>
      <c r="C88" s="76">
        <f t="shared" si="4"/>
        <v>-31</v>
      </c>
      <c r="D88" s="77">
        <f t="shared" si="5"/>
        <v>961</v>
      </c>
      <c r="E88" s="78">
        <v>1060</v>
      </c>
      <c r="F88" s="78">
        <v>1101</v>
      </c>
      <c r="G88" s="76">
        <f t="shared" si="6"/>
        <v>-41</v>
      </c>
      <c r="H88" s="77">
        <f t="shared" si="7"/>
        <v>1681</v>
      </c>
    </row>
    <row r="89" spans="1:8">
      <c r="A89" s="78">
        <v>815</v>
      </c>
      <c r="B89" s="78">
        <v>869</v>
      </c>
      <c r="C89" s="76">
        <f t="shared" si="4"/>
        <v>-54</v>
      </c>
      <c r="D89" s="77">
        <f t="shared" si="5"/>
        <v>2916</v>
      </c>
      <c r="E89" s="78">
        <v>932</v>
      </c>
      <c r="F89" s="78">
        <v>1027</v>
      </c>
      <c r="G89" s="76">
        <f t="shared" si="6"/>
        <v>-95</v>
      </c>
      <c r="H89" s="77">
        <f t="shared" si="7"/>
        <v>9025</v>
      </c>
    </row>
    <row r="90" spans="1:8">
      <c r="A90" s="78">
        <v>720</v>
      </c>
      <c r="B90" s="78">
        <v>622</v>
      </c>
      <c r="C90" s="76">
        <f t="shared" si="4"/>
        <v>98</v>
      </c>
      <c r="D90" s="77">
        <f t="shared" si="5"/>
        <v>9604</v>
      </c>
      <c r="E90" s="78">
        <v>748</v>
      </c>
      <c r="F90" s="78">
        <v>917</v>
      </c>
      <c r="G90" s="76">
        <f t="shared" si="6"/>
        <v>-169</v>
      </c>
      <c r="H90" s="77">
        <f t="shared" si="7"/>
        <v>28561</v>
      </c>
    </row>
    <row r="91" spans="1:8">
      <c r="A91" s="78">
        <v>736</v>
      </c>
      <c r="B91" s="78">
        <v>686</v>
      </c>
      <c r="C91" s="76">
        <f t="shared" si="4"/>
        <v>50</v>
      </c>
      <c r="D91" s="77">
        <f t="shared" si="5"/>
        <v>2500</v>
      </c>
      <c r="E91" s="78">
        <v>769</v>
      </c>
      <c r="F91" s="78">
        <v>858</v>
      </c>
      <c r="G91" s="76">
        <f t="shared" si="6"/>
        <v>-89</v>
      </c>
      <c r="H91" s="77">
        <f t="shared" si="7"/>
        <v>7921</v>
      </c>
    </row>
    <row r="92" spans="1:8">
      <c r="A92" s="78">
        <v>719</v>
      </c>
      <c r="B92" s="78">
        <v>735</v>
      </c>
      <c r="C92" s="76">
        <f t="shared" si="4"/>
        <v>-16</v>
      </c>
      <c r="D92" s="77">
        <f t="shared" si="5"/>
        <v>256</v>
      </c>
      <c r="E92" s="78">
        <v>823</v>
      </c>
      <c r="F92" s="78">
        <v>1161</v>
      </c>
      <c r="G92" s="76">
        <f t="shared" si="6"/>
        <v>-338</v>
      </c>
      <c r="H92" s="77">
        <f t="shared" si="7"/>
        <v>114244</v>
      </c>
    </row>
    <row r="93" spans="1:8">
      <c r="A93" s="78">
        <v>728</v>
      </c>
      <c r="B93" s="78">
        <v>679</v>
      </c>
      <c r="C93" s="76">
        <f t="shared" si="4"/>
        <v>49</v>
      </c>
      <c r="D93" s="77">
        <f t="shared" si="5"/>
        <v>2401</v>
      </c>
      <c r="E93" s="78">
        <v>721</v>
      </c>
      <c r="F93" s="78">
        <v>849</v>
      </c>
      <c r="G93" s="76">
        <f t="shared" si="6"/>
        <v>-128</v>
      </c>
      <c r="H93" s="77">
        <f t="shared" si="7"/>
        <v>16384</v>
      </c>
    </row>
    <row r="94" spans="1:8">
      <c r="A94" s="78">
        <v>768</v>
      </c>
      <c r="B94" s="78">
        <v>740</v>
      </c>
      <c r="C94" s="76">
        <f t="shared" si="4"/>
        <v>28</v>
      </c>
      <c r="D94" s="77">
        <f t="shared" si="5"/>
        <v>784</v>
      </c>
      <c r="E94" s="78">
        <v>713</v>
      </c>
      <c r="F94" s="78">
        <v>1158</v>
      </c>
      <c r="G94" s="76">
        <f t="shared" si="6"/>
        <v>-445</v>
      </c>
      <c r="H94" s="77">
        <f t="shared" si="7"/>
        <v>198025</v>
      </c>
    </row>
    <row r="95" spans="1:8">
      <c r="A95" s="78">
        <v>653</v>
      </c>
      <c r="B95" s="78">
        <v>709</v>
      </c>
      <c r="C95" s="76">
        <f t="shared" si="4"/>
        <v>-56</v>
      </c>
      <c r="D95" s="77">
        <f t="shared" si="5"/>
        <v>3136</v>
      </c>
      <c r="E95" s="78">
        <v>817</v>
      </c>
      <c r="F95" s="78">
        <v>974</v>
      </c>
      <c r="G95" s="76">
        <f t="shared" si="6"/>
        <v>-157</v>
      </c>
      <c r="H95" s="77">
        <f t="shared" si="7"/>
        <v>24649</v>
      </c>
    </row>
    <row r="96" spans="1:8">
      <c r="A96" s="78">
        <v>662</v>
      </c>
      <c r="B96" s="78">
        <v>621</v>
      </c>
      <c r="C96" s="76">
        <f t="shared" si="4"/>
        <v>41</v>
      </c>
      <c r="D96" s="77">
        <f t="shared" si="5"/>
        <v>1681</v>
      </c>
      <c r="E96" s="78">
        <v>712</v>
      </c>
      <c r="F96" s="78">
        <v>808</v>
      </c>
      <c r="G96" s="76">
        <f t="shared" si="6"/>
        <v>-96</v>
      </c>
      <c r="H96" s="77">
        <f t="shared" si="7"/>
        <v>9216</v>
      </c>
    </row>
    <row r="97" spans="1:8">
      <c r="A97" s="78">
        <v>747</v>
      </c>
      <c r="B97" s="78">
        <v>714</v>
      </c>
      <c r="C97" s="76">
        <f t="shared" si="4"/>
        <v>33</v>
      </c>
      <c r="D97" s="77">
        <f t="shared" si="5"/>
        <v>1089</v>
      </c>
      <c r="E97" s="78">
        <v>728</v>
      </c>
      <c r="F97" s="78">
        <v>991</v>
      </c>
      <c r="G97" s="76">
        <f t="shared" si="6"/>
        <v>-263</v>
      </c>
      <c r="H97" s="77">
        <f t="shared" si="7"/>
        <v>69169</v>
      </c>
    </row>
    <row r="98" spans="1:8">
      <c r="A98" s="78">
        <v>669</v>
      </c>
      <c r="B98" s="78">
        <v>677</v>
      </c>
      <c r="C98" s="76">
        <f t="shared" si="4"/>
        <v>-8</v>
      </c>
      <c r="D98" s="77">
        <f t="shared" si="5"/>
        <v>64</v>
      </c>
      <c r="E98" s="78">
        <v>769</v>
      </c>
      <c r="F98" s="78">
        <v>973</v>
      </c>
      <c r="G98" s="76">
        <f t="shared" si="6"/>
        <v>-204</v>
      </c>
      <c r="H98" s="77">
        <f t="shared" si="7"/>
        <v>41616</v>
      </c>
    </row>
    <row r="99" spans="1:8">
      <c r="A99" s="78">
        <v>613</v>
      </c>
      <c r="B99" s="78">
        <v>636</v>
      </c>
      <c r="C99" s="76">
        <f t="shared" si="4"/>
        <v>-23</v>
      </c>
      <c r="D99" s="77">
        <f t="shared" si="5"/>
        <v>529</v>
      </c>
      <c r="E99" s="78">
        <v>698</v>
      </c>
      <c r="F99" s="78">
        <v>757</v>
      </c>
      <c r="G99" s="76">
        <f t="shared" si="6"/>
        <v>-59</v>
      </c>
      <c r="H99" s="77">
        <f t="shared" si="7"/>
        <v>3481</v>
      </c>
    </row>
    <row r="100" spans="1:8">
      <c r="A100" s="78">
        <v>802</v>
      </c>
      <c r="B100" s="78">
        <v>808</v>
      </c>
      <c r="C100" s="76">
        <f t="shared" si="4"/>
        <v>-6</v>
      </c>
      <c r="D100" s="77">
        <f t="shared" si="5"/>
        <v>36</v>
      </c>
      <c r="E100" s="78">
        <v>913</v>
      </c>
      <c r="F100" s="78">
        <v>1174</v>
      </c>
      <c r="G100" s="76">
        <f t="shared" si="6"/>
        <v>-261</v>
      </c>
      <c r="H100" s="77">
        <f t="shared" si="7"/>
        <v>68121</v>
      </c>
    </row>
    <row r="101" spans="1:8">
      <c r="A101" s="78">
        <v>746</v>
      </c>
      <c r="B101" s="78">
        <v>692</v>
      </c>
      <c r="C101" s="76">
        <f t="shared" si="4"/>
        <v>54</v>
      </c>
      <c r="D101" s="77">
        <f t="shared" si="5"/>
        <v>2916</v>
      </c>
      <c r="E101" s="78">
        <v>738</v>
      </c>
      <c r="F101" s="78">
        <v>948</v>
      </c>
      <c r="G101" s="76">
        <f t="shared" si="6"/>
        <v>-210</v>
      </c>
      <c r="H101" s="77">
        <f t="shared" si="7"/>
        <v>44100</v>
      </c>
    </row>
    <row r="102" spans="1:8">
      <c r="A102" s="78">
        <v>721</v>
      </c>
      <c r="B102" s="78">
        <v>734</v>
      </c>
      <c r="C102" s="76">
        <f t="shared" si="4"/>
        <v>-13</v>
      </c>
      <c r="D102" s="77">
        <f t="shared" si="5"/>
        <v>169</v>
      </c>
      <c r="E102" s="78">
        <v>919</v>
      </c>
      <c r="F102" s="78">
        <v>920</v>
      </c>
      <c r="G102" s="76">
        <f t="shared" si="6"/>
        <v>-1</v>
      </c>
      <c r="H102" s="77">
        <f t="shared" si="7"/>
        <v>1</v>
      </c>
    </row>
    <row r="103" spans="1:8">
      <c r="A103" s="78">
        <v>808</v>
      </c>
      <c r="B103" s="78">
        <v>1123</v>
      </c>
      <c r="C103" s="76">
        <f t="shared" si="4"/>
        <v>-315</v>
      </c>
      <c r="D103" s="77">
        <f t="shared" si="5"/>
        <v>99225</v>
      </c>
      <c r="E103" s="78">
        <v>940</v>
      </c>
      <c r="F103" s="78">
        <v>1121</v>
      </c>
      <c r="G103" s="76">
        <f t="shared" si="6"/>
        <v>-181</v>
      </c>
      <c r="H103" s="77">
        <f t="shared" si="7"/>
        <v>32761</v>
      </c>
    </row>
    <row r="104" spans="1:8">
      <c r="A104" s="78">
        <v>829</v>
      </c>
      <c r="B104" s="78">
        <v>760</v>
      </c>
      <c r="C104" s="76">
        <f t="shared" si="4"/>
        <v>69</v>
      </c>
      <c r="D104" s="77">
        <f t="shared" si="5"/>
        <v>4761</v>
      </c>
      <c r="E104" s="78">
        <v>867</v>
      </c>
      <c r="F104" s="78">
        <v>1339</v>
      </c>
      <c r="G104" s="76">
        <f t="shared" si="6"/>
        <v>-472</v>
      </c>
      <c r="H104" s="77">
        <f t="shared" si="7"/>
        <v>222784</v>
      </c>
    </row>
    <row r="105" spans="1:8">
      <c r="A105" s="78">
        <v>865</v>
      </c>
      <c r="B105" s="78">
        <v>842</v>
      </c>
      <c r="C105" s="76">
        <f t="shared" si="4"/>
        <v>23</v>
      </c>
      <c r="D105" s="77">
        <f t="shared" si="5"/>
        <v>529</v>
      </c>
      <c r="E105" s="78">
        <v>987</v>
      </c>
      <c r="F105" s="78">
        <v>1395</v>
      </c>
      <c r="G105" s="76">
        <f t="shared" si="6"/>
        <v>-408</v>
      </c>
      <c r="H105" s="77">
        <f t="shared" si="7"/>
        <v>166464</v>
      </c>
    </row>
    <row r="106" spans="1:8">
      <c r="A106" s="78">
        <v>1110</v>
      </c>
      <c r="B106" s="78">
        <v>1017</v>
      </c>
      <c r="C106" s="76">
        <f t="shared" si="4"/>
        <v>93</v>
      </c>
      <c r="D106" s="77">
        <f t="shared" si="5"/>
        <v>8649</v>
      </c>
      <c r="E106" s="78">
        <v>1094</v>
      </c>
      <c r="F106" s="78">
        <v>1257</v>
      </c>
      <c r="G106" s="76">
        <f t="shared" si="6"/>
        <v>-163</v>
      </c>
      <c r="H106" s="77">
        <f t="shared" si="7"/>
        <v>26569</v>
      </c>
    </row>
    <row r="107" spans="1:8">
      <c r="A107" s="78">
        <v>752</v>
      </c>
      <c r="B107" s="78">
        <v>747</v>
      </c>
      <c r="C107" s="76">
        <f t="shared" si="4"/>
        <v>5</v>
      </c>
      <c r="D107" s="77">
        <f t="shared" si="5"/>
        <v>25</v>
      </c>
      <c r="E107" s="78">
        <v>971</v>
      </c>
      <c r="F107" s="78">
        <v>936</v>
      </c>
      <c r="G107" s="76">
        <f t="shared" si="6"/>
        <v>35</v>
      </c>
      <c r="H107" s="77">
        <f t="shared" si="7"/>
        <v>1225</v>
      </c>
    </row>
    <row r="108" spans="1:8">
      <c r="A108" s="78">
        <v>720</v>
      </c>
      <c r="B108" s="78">
        <v>773</v>
      </c>
      <c r="C108" s="76">
        <f t="shared" si="4"/>
        <v>-53</v>
      </c>
      <c r="D108" s="77">
        <f t="shared" si="5"/>
        <v>2809</v>
      </c>
      <c r="E108" s="78">
        <v>777</v>
      </c>
      <c r="F108" s="78">
        <v>966</v>
      </c>
      <c r="G108" s="76">
        <f t="shared" si="6"/>
        <v>-189</v>
      </c>
      <c r="H108" s="77">
        <f t="shared" si="7"/>
        <v>35721</v>
      </c>
    </row>
    <row r="109" spans="1:8">
      <c r="A109" s="78">
        <v>813</v>
      </c>
      <c r="B109" s="78">
        <v>818</v>
      </c>
      <c r="C109" s="76">
        <f t="shared" si="4"/>
        <v>-5</v>
      </c>
      <c r="D109" s="77">
        <f t="shared" si="5"/>
        <v>25</v>
      </c>
      <c r="E109" s="78">
        <v>796</v>
      </c>
      <c r="F109" s="78">
        <v>1054</v>
      </c>
      <c r="G109" s="76">
        <f t="shared" si="6"/>
        <v>-258</v>
      </c>
      <c r="H109" s="77">
        <f t="shared" si="7"/>
        <v>66564</v>
      </c>
    </row>
    <row r="110" spans="1:8">
      <c r="A110" s="78">
        <v>879</v>
      </c>
      <c r="B110" s="78">
        <v>859</v>
      </c>
      <c r="C110" s="76">
        <f t="shared" si="4"/>
        <v>20</v>
      </c>
      <c r="D110" s="77">
        <f t="shared" si="5"/>
        <v>400</v>
      </c>
      <c r="E110" s="78">
        <v>1024</v>
      </c>
      <c r="F110" s="78">
        <v>1238</v>
      </c>
      <c r="G110" s="76">
        <f t="shared" si="6"/>
        <v>-214</v>
      </c>
      <c r="H110" s="77">
        <f t="shared" si="7"/>
        <v>45796</v>
      </c>
    </row>
    <row r="111" spans="1:8">
      <c r="A111" s="78">
        <v>765</v>
      </c>
      <c r="B111" s="78">
        <v>985</v>
      </c>
      <c r="C111" s="76">
        <f t="shared" si="4"/>
        <v>-220</v>
      </c>
      <c r="D111" s="77">
        <f t="shared" si="5"/>
        <v>48400</v>
      </c>
      <c r="E111" s="78">
        <v>808</v>
      </c>
      <c r="F111" s="78">
        <v>1144</v>
      </c>
      <c r="G111" s="76">
        <f t="shared" si="6"/>
        <v>-336</v>
      </c>
      <c r="H111" s="77">
        <f t="shared" si="7"/>
        <v>112896</v>
      </c>
    </row>
    <row r="112" spans="1:8">
      <c r="A112" s="78">
        <v>731</v>
      </c>
      <c r="B112" s="78">
        <v>836</v>
      </c>
      <c r="C112" s="76">
        <f t="shared" si="4"/>
        <v>-105</v>
      </c>
      <c r="D112" s="77">
        <f t="shared" si="5"/>
        <v>11025</v>
      </c>
      <c r="E112" s="78">
        <v>722</v>
      </c>
      <c r="F112" s="78">
        <v>930</v>
      </c>
      <c r="G112" s="76">
        <f t="shared" si="6"/>
        <v>-208</v>
      </c>
      <c r="H112" s="77">
        <f t="shared" si="7"/>
        <v>43264</v>
      </c>
    </row>
    <row r="113" spans="1:8">
      <c r="A113" s="78">
        <v>529</v>
      </c>
      <c r="B113" s="78">
        <v>552</v>
      </c>
      <c r="C113" s="76">
        <f t="shared" si="4"/>
        <v>-23</v>
      </c>
      <c r="D113" s="77">
        <f t="shared" si="5"/>
        <v>529</v>
      </c>
      <c r="E113" s="78">
        <v>650</v>
      </c>
      <c r="F113" s="78">
        <v>711</v>
      </c>
      <c r="G113" s="76">
        <f t="shared" si="6"/>
        <v>-61</v>
      </c>
      <c r="H113" s="77">
        <f t="shared" si="7"/>
        <v>3721</v>
      </c>
    </row>
    <row r="114" spans="1:8">
      <c r="A114" s="78">
        <v>826</v>
      </c>
      <c r="B114" s="78">
        <v>726</v>
      </c>
      <c r="C114" s="76">
        <f t="shared" si="4"/>
        <v>100</v>
      </c>
      <c r="D114" s="77">
        <f t="shared" si="5"/>
        <v>10000</v>
      </c>
      <c r="E114" s="78">
        <v>787</v>
      </c>
      <c r="F114" s="78">
        <v>949</v>
      </c>
      <c r="G114" s="76">
        <f t="shared" si="6"/>
        <v>-162</v>
      </c>
      <c r="H114" s="77">
        <f t="shared" si="7"/>
        <v>26244</v>
      </c>
    </row>
    <row r="115" spans="1:8">
      <c r="A115" s="78">
        <v>960</v>
      </c>
      <c r="B115" s="78">
        <v>748</v>
      </c>
      <c r="C115" s="76">
        <f t="shared" si="4"/>
        <v>212</v>
      </c>
      <c r="D115" s="77">
        <f t="shared" si="5"/>
        <v>44944</v>
      </c>
      <c r="E115" s="78">
        <v>1024</v>
      </c>
      <c r="F115" s="78">
        <v>1167</v>
      </c>
      <c r="G115" s="76">
        <f t="shared" si="6"/>
        <v>-143</v>
      </c>
      <c r="H115" s="77">
        <f t="shared" si="7"/>
        <v>20449</v>
      </c>
    </row>
    <row r="116" spans="1:8">
      <c r="A116" s="78">
        <v>615</v>
      </c>
      <c r="B116" s="78">
        <v>714</v>
      </c>
      <c r="C116" s="76">
        <f t="shared" si="4"/>
        <v>-99</v>
      </c>
      <c r="D116" s="77">
        <f t="shared" si="5"/>
        <v>9801</v>
      </c>
      <c r="E116" s="78">
        <v>628</v>
      </c>
      <c r="F116" s="78">
        <v>920</v>
      </c>
      <c r="G116" s="76">
        <f t="shared" si="6"/>
        <v>-292</v>
      </c>
      <c r="H116" s="77">
        <f t="shared" si="7"/>
        <v>85264</v>
      </c>
    </row>
    <row r="117" spans="1:8">
      <c r="A117" s="78">
        <v>713</v>
      </c>
      <c r="B117" s="78">
        <v>717</v>
      </c>
      <c r="C117" s="76">
        <f t="shared" si="4"/>
        <v>-4</v>
      </c>
      <c r="D117" s="77">
        <f t="shared" si="5"/>
        <v>16</v>
      </c>
      <c r="E117" s="78">
        <v>862</v>
      </c>
      <c r="F117" s="78">
        <v>950</v>
      </c>
      <c r="G117" s="76">
        <f t="shared" si="6"/>
        <v>-88</v>
      </c>
      <c r="H117" s="77">
        <f t="shared" si="7"/>
        <v>7744</v>
      </c>
    </row>
    <row r="118" spans="1:8">
      <c r="A118" s="78">
        <v>671</v>
      </c>
      <c r="B118" s="78">
        <v>679</v>
      </c>
      <c r="C118" s="76">
        <f t="shared" si="4"/>
        <v>-8</v>
      </c>
      <c r="D118" s="77">
        <f t="shared" si="5"/>
        <v>64</v>
      </c>
      <c r="E118" s="78">
        <v>680</v>
      </c>
      <c r="F118" s="78">
        <v>1062</v>
      </c>
      <c r="G118" s="76">
        <f t="shared" si="6"/>
        <v>-382</v>
      </c>
      <c r="H118" s="77">
        <f t="shared" si="7"/>
        <v>145924</v>
      </c>
    </row>
    <row r="119" spans="1:8">
      <c r="A119" s="78">
        <v>780</v>
      </c>
      <c r="B119" s="78">
        <v>794</v>
      </c>
      <c r="C119" s="76">
        <f t="shared" si="4"/>
        <v>-14</v>
      </c>
      <c r="D119" s="77">
        <f t="shared" si="5"/>
        <v>196</v>
      </c>
      <c r="E119" s="78">
        <v>925</v>
      </c>
      <c r="F119" s="78">
        <v>1242</v>
      </c>
      <c r="G119" s="76">
        <f t="shared" si="6"/>
        <v>-317</v>
      </c>
      <c r="H119" s="77">
        <f t="shared" si="7"/>
        <v>100489</v>
      </c>
    </row>
    <row r="120" spans="1:8">
      <c r="A120" s="78">
        <v>734</v>
      </c>
      <c r="B120" s="78">
        <v>665</v>
      </c>
      <c r="C120" s="76">
        <f t="shared" si="4"/>
        <v>69</v>
      </c>
      <c r="D120" s="77">
        <f t="shared" si="5"/>
        <v>4761</v>
      </c>
      <c r="E120" s="78">
        <v>920</v>
      </c>
      <c r="F120" s="78">
        <v>1026</v>
      </c>
      <c r="G120" s="76">
        <f t="shared" si="6"/>
        <v>-106</v>
      </c>
      <c r="H120" s="77">
        <f t="shared" si="7"/>
        <v>11236</v>
      </c>
    </row>
    <row r="121" spans="1:8">
      <c r="A121" s="78">
        <v>867</v>
      </c>
      <c r="B121" s="78">
        <v>836</v>
      </c>
      <c r="C121" s="76">
        <f t="shared" si="4"/>
        <v>31</v>
      </c>
      <c r="D121" s="77">
        <f t="shared" si="5"/>
        <v>961</v>
      </c>
      <c r="E121" s="78">
        <v>1113</v>
      </c>
      <c r="F121" s="78">
        <v>1208</v>
      </c>
      <c r="G121" s="76">
        <f t="shared" si="6"/>
        <v>-95</v>
      </c>
      <c r="H121" s="77">
        <f t="shared" si="7"/>
        <v>9025</v>
      </c>
    </row>
    <row r="122" spans="1:8">
      <c r="A122" s="78">
        <v>479</v>
      </c>
      <c r="B122" s="78">
        <v>478</v>
      </c>
      <c r="C122" s="76">
        <f t="shared" si="4"/>
        <v>1</v>
      </c>
      <c r="D122" s="77">
        <f t="shared" si="5"/>
        <v>1</v>
      </c>
      <c r="E122" s="78">
        <v>478</v>
      </c>
      <c r="F122" s="78">
        <v>550</v>
      </c>
      <c r="G122" s="76">
        <f t="shared" si="6"/>
        <v>-72</v>
      </c>
      <c r="H122" s="77">
        <f t="shared" si="7"/>
        <v>5184</v>
      </c>
    </row>
    <row r="123" spans="1:8">
      <c r="A123" s="78">
        <v>796</v>
      </c>
      <c r="B123" s="78">
        <v>736</v>
      </c>
      <c r="C123" s="76">
        <f t="shared" si="4"/>
        <v>60</v>
      </c>
      <c r="D123" s="77">
        <f t="shared" si="5"/>
        <v>3600</v>
      </c>
      <c r="E123" s="78">
        <v>733</v>
      </c>
      <c r="F123" s="78">
        <v>939</v>
      </c>
      <c r="G123" s="76">
        <f t="shared" si="6"/>
        <v>-206</v>
      </c>
      <c r="H123" s="77">
        <f t="shared" si="7"/>
        <v>42436</v>
      </c>
    </row>
    <row r="124" spans="1:8">
      <c r="A124" s="78">
        <v>812</v>
      </c>
      <c r="B124" s="78">
        <v>762</v>
      </c>
      <c r="C124" s="76">
        <f t="shared" si="4"/>
        <v>50</v>
      </c>
      <c r="D124" s="77">
        <f t="shared" si="5"/>
        <v>2500</v>
      </c>
      <c r="E124" s="78">
        <v>1066</v>
      </c>
      <c r="F124" s="78">
        <v>1161</v>
      </c>
      <c r="G124" s="76">
        <f t="shared" si="6"/>
        <v>-95</v>
      </c>
      <c r="H124" s="77">
        <f t="shared" si="7"/>
        <v>9025</v>
      </c>
    </row>
    <row r="125" spans="1:8">
      <c r="A125" s="78">
        <v>588</v>
      </c>
      <c r="B125" s="78">
        <v>626</v>
      </c>
      <c r="C125" s="76">
        <f t="shared" si="4"/>
        <v>-38</v>
      </c>
      <c r="D125" s="77">
        <f t="shared" si="5"/>
        <v>1444</v>
      </c>
      <c r="E125" s="78">
        <v>658</v>
      </c>
      <c r="F125" s="78">
        <v>916</v>
      </c>
      <c r="G125" s="76">
        <f t="shared" si="6"/>
        <v>-258</v>
      </c>
      <c r="H125" s="77">
        <f t="shared" si="7"/>
        <v>66564</v>
      </c>
    </row>
    <row r="126" spans="1:8">
      <c r="A126" s="78">
        <v>939</v>
      </c>
      <c r="B126" s="78">
        <v>911</v>
      </c>
      <c r="C126" s="76">
        <f t="shared" si="4"/>
        <v>28</v>
      </c>
      <c r="D126" s="77">
        <f t="shared" si="5"/>
        <v>784</v>
      </c>
      <c r="E126" s="78">
        <v>865</v>
      </c>
      <c r="F126" s="78">
        <v>1012</v>
      </c>
      <c r="G126" s="76">
        <f t="shared" si="6"/>
        <v>-147</v>
      </c>
      <c r="H126" s="77">
        <f t="shared" si="7"/>
        <v>21609</v>
      </c>
    </row>
    <row r="127" spans="1:8">
      <c r="A127" s="78">
        <v>903</v>
      </c>
      <c r="B127" s="78">
        <v>788</v>
      </c>
      <c r="C127" s="76">
        <f t="shared" si="4"/>
        <v>115</v>
      </c>
      <c r="D127" s="77">
        <f t="shared" si="5"/>
        <v>13225</v>
      </c>
      <c r="E127" s="78">
        <v>899</v>
      </c>
      <c r="F127" s="78">
        <v>1142</v>
      </c>
      <c r="G127" s="76">
        <f t="shared" si="6"/>
        <v>-243</v>
      </c>
      <c r="H127" s="77">
        <f t="shared" si="7"/>
        <v>59049</v>
      </c>
    </row>
    <row r="128" spans="1:8">
      <c r="A128" s="78">
        <v>778</v>
      </c>
      <c r="B128" s="78">
        <v>852</v>
      </c>
      <c r="C128" s="76">
        <f t="shared" si="4"/>
        <v>-74</v>
      </c>
      <c r="D128" s="77">
        <f t="shared" si="5"/>
        <v>5476</v>
      </c>
      <c r="E128" s="78">
        <v>833</v>
      </c>
      <c r="F128" s="78">
        <v>1156</v>
      </c>
      <c r="G128" s="76">
        <f t="shared" si="6"/>
        <v>-323</v>
      </c>
      <c r="H128" s="77">
        <f t="shared" si="7"/>
        <v>104329</v>
      </c>
    </row>
    <row r="129" spans="1:8">
      <c r="A129" s="78">
        <v>886</v>
      </c>
      <c r="B129" s="78">
        <v>830</v>
      </c>
      <c r="C129" s="76">
        <f t="shared" si="4"/>
        <v>56</v>
      </c>
      <c r="D129" s="77">
        <f t="shared" si="5"/>
        <v>3136</v>
      </c>
      <c r="E129" s="78">
        <v>920</v>
      </c>
      <c r="F129" s="78">
        <v>1007</v>
      </c>
      <c r="G129" s="76">
        <f t="shared" si="6"/>
        <v>-87</v>
      </c>
      <c r="H129" s="77">
        <f t="shared" si="7"/>
        <v>7569</v>
      </c>
    </row>
    <row r="130" spans="1:8">
      <c r="A130" s="78">
        <v>776</v>
      </c>
      <c r="B130" s="78">
        <v>809</v>
      </c>
      <c r="C130" s="76">
        <f t="shared" si="4"/>
        <v>-33</v>
      </c>
      <c r="D130" s="77">
        <f t="shared" si="5"/>
        <v>1089</v>
      </c>
      <c r="E130" s="78">
        <v>917</v>
      </c>
      <c r="F130" s="78">
        <v>1020</v>
      </c>
      <c r="G130" s="76">
        <f t="shared" si="6"/>
        <v>-103</v>
      </c>
      <c r="H130" s="77">
        <f t="shared" si="7"/>
        <v>10609</v>
      </c>
    </row>
    <row r="131" spans="1:8">
      <c r="A131" s="78">
        <v>808</v>
      </c>
      <c r="B131" s="78">
        <v>667</v>
      </c>
      <c r="C131" s="76">
        <f t="shared" si="4"/>
        <v>141</v>
      </c>
      <c r="D131" s="77">
        <f t="shared" si="5"/>
        <v>19881</v>
      </c>
      <c r="E131" s="78">
        <v>941</v>
      </c>
      <c r="F131" s="78">
        <v>1019</v>
      </c>
      <c r="G131" s="76">
        <f t="shared" si="6"/>
        <v>-78</v>
      </c>
      <c r="H131" s="77">
        <f t="shared" si="7"/>
        <v>6084</v>
      </c>
    </row>
    <row r="132" spans="1:8">
      <c r="A132" s="78">
        <v>469</v>
      </c>
      <c r="B132" s="78">
        <v>580</v>
      </c>
      <c r="C132" s="76">
        <f t="shared" si="4"/>
        <v>-111</v>
      </c>
      <c r="D132" s="77">
        <f t="shared" si="5"/>
        <v>12321</v>
      </c>
      <c r="E132" s="78">
        <v>664</v>
      </c>
      <c r="F132" s="78">
        <v>1076</v>
      </c>
      <c r="G132" s="76">
        <f t="shared" si="6"/>
        <v>-412</v>
      </c>
      <c r="H132" s="77">
        <f t="shared" si="7"/>
        <v>169744</v>
      </c>
    </row>
    <row r="133" spans="1:8">
      <c r="A133" s="78">
        <v>934</v>
      </c>
      <c r="B133" s="78">
        <v>797</v>
      </c>
      <c r="C133" s="76">
        <f t="shared" si="4"/>
        <v>137</v>
      </c>
      <c r="D133" s="77">
        <f t="shared" si="5"/>
        <v>18769</v>
      </c>
      <c r="E133" s="78">
        <v>946</v>
      </c>
      <c r="F133" s="78">
        <v>1343</v>
      </c>
      <c r="G133" s="76">
        <f t="shared" si="6"/>
        <v>-397</v>
      </c>
      <c r="H133" s="77">
        <f t="shared" si="7"/>
        <v>157609</v>
      </c>
    </row>
    <row r="134" spans="1:8">
      <c r="A134" s="78">
        <v>646</v>
      </c>
      <c r="B134" s="78">
        <v>746</v>
      </c>
      <c r="C134" s="76">
        <f t="shared" si="4"/>
        <v>-100</v>
      </c>
      <c r="D134" s="77">
        <f t="shared" si="5"/>
        <v>10000</v>
      </c>
      <c r="E134" s="78">
        <v>765</v>
      </c>
      <c r="F134" s="78">
        <v>936</v>
      </c>
      <c r="G134" s="76">
        <f t="shared" si="6"/>
        <v>-171</v>
      </c>
      <c r="H134" s="77">
        <f t="shared" si="7"/>
        <v>29241</v>
      </c>
    </row>
    <row r="135" spans="1:8">
      <c r="A135" s="78">
        <v>602</v>
      </c>
      <c r="B135" s="78">
        <v>690</v>
      </c>
      <c r="C135" s="76">
        <f t="shared" si="4"/>
        <v>-88</v>
      </c>
      <c r="D135" s="77">
        <f t="shared" si="5"/>
        <v>7744</v>
      </c>
      <c r="E135" s="78">
        <v>690</v>
      </c>
      <c r="F135" s="78">
        <v>847</v>
      </c>
      <c r="G135" s="76">
        <f t="shared" si="6"/>
        <v>-157</v>
      </c>
      <c r="H135" s="77">
        <f t="shared" si="7"/>
        <v>24649</v>
      </c>
    </row>
    <row r="136" spans="1:8">
      <c r="A136" s="78">
        <v>805</v>
      </c>
      <c r="B136" s="78">
        <v>727</v>
      </c>
      <c r="C136" s="76">
        <f t="shared" ref="C136:C199" si="8">A136-B136</f>
        <v>78</v>
      </c>
      <c r="D136" s="77">
        <f t="shared" ref="D136:D199" si="9">C136^2</f>
        <v>6084</v>
      </c>
      <c r="E136" s="78">
        <v>764</v>
      </c>
      <c r="F136" s="78">
        <v>1053</v>
      </c>
      <c r="G136" s="76">
        <f t="shared" ref="G136:G199" si="10">E136-F136</f>
        <v>-289</v>
      </c>
      <c r="H136" s="77">
        <f t="shared" ref="H136:H199" si="11">G136^2</f>
        <v>83521</v>
      </c>
    </row>
    <row r="137" spans="1:8">
      <c r="A137" s="78">
        <v>724</v>
      </c>
      <c r="B137" s="78">
        <v>758</v>
      </c>
      <c r="C137" s="76">
        <f t="shared" si="8"/>
        <v>-34</v>
      </c>
      <c r="D137" s="77">
        <f t="shared" si="9"/>
        <v>1156</v>
      </c>
      <c r="E137" s="78">
        <v>813</v>
      </c>
      <c r="F137" s="78">
        <v>1114</v>
      </c>
      <c r="G137" s="76">
        <f t="shared" si="10"/>
        <v>-301</v>
      </c>
      <c r="H137" s="77">
        <f t="shared" si="11"/>
        <v>90601</v>
      </c>
    </row>
    <row r="138" spans="1:8">
      <c r="A138" s="78">
        <v>977</v>
      </c>
      <c r="B138" s="78">
        <v>928</v>
      </c>
      <c r="C138" s="76">
        <f t="shared" si="8"/>
        <v>49</v>
      </c>
      <c r="D138" s="77">
        <f t="shared" si="9"/>
        <v>2401</v>
      </c>
      <c r="E138" s="78">
        <v>918</v>
      </c>
      <c r="F138" s="78">
        <v>1061</v>
      </c>
      <c r="G138" s="76">
        <f t="shared" si="10"/>
        <v>-143</v>
      </c>
      <c r="H138" s="77">
        <f t="shared" si="11"/>
        <v>20449</v>
      </c>
    </row>
    <row r="139" spans="1:8">
      <c r="A139" s="78">
        <v>619</v>
      </c>
      <c r="B139" s="78">
        <v>699</v>
      </c>
      <c r="C139" s="76">
        <f t="shared" si="8"/>
        <v>-80</v>
      </c>
      <c r="D139" s="77">
        <f t="shared" si="9"/>
        <v>6400</v>
      </c>
      <c r="E139" s="78">
        <v>729</v>
      </c>
      <c r="F139" s="78">
        <v>1027</v>
      </c>
      <c r="G139" s="76">
        <f t="shared" si="10"/>
        <v>-298</v>
      </c>
      <c r="H139" s="77">
        <f t="shared" si="11"/>
        <v>88804</v>
      </c>
    </row>
    <row r="140" spans="1:8">
      <c r="A140" s="78">
        <v>769</v>
      </c>
      <c r="B140" s="78">
        <v>657</v>
      </c>
      <c r="C140" s="76">
        <f t="shared" si="8"/>
        <v>112</v>
      </c>
      <c r="D140" s="77">
        <f t="shared" si="9"/>
        <v>12544</v>
      </c>
      <c r="E140" s="78">
        <v>646</v>
      </c>
      <c r="F140" s="78">
        <v>901</v>
      </c>
      <c r="G140" s="76">
        <f t="shared" si="10"/>
        <v>-255</v>
      </c>
      <c r="H140" s="77">
        <f t="shared" si="11"/>
        <v>65025</v>
      </c>
    </row>
    <row r="141" spans="1:8">
      <c r="A141" s="78">
        <v>653</v>
      </c>
      <c r="B141" s="78">
        <v>649</v>
      </c>
      <c r="C141" s="76">
        <f t="shared" si="8"/>
        <v>4</v>
      </c>
      <c r="D141" s="77">
        <f t="shared" si="9"/>
        <v>16</v>
      </c>
      <c r="E141" s="78">
        <v>662</v>
      </c>
      <c r="F141" s="78">
        <v>915</v>
      </c>
      <c r="G141" s="76">
        <f t="shared" si="10"/>
        <v>-253</v>
      </c>
      <c r="H141" s="77">
        <f t="shared" si="11"/>
        <v>64009</v>
      </c>
    </row>
    <row r="142" spans="1:8">
      <c r="A142" s="78">
        <v>814</v>
      </c>
      <c r="B142" s="78">
        <v>673</v>
      </c>
      <c r="C142" s="76">
        <f t="shared" si="8"/>
        <v>141</v>
      </c>
      <c r="D142" s="77">
        <f t="shared" si="9"/>
        <v>19881</v>
      </c>
      <c r="E142" s="78">
        <v>929</v>
      </c>
      <c r="F142" s="78">
        <v>1119</v>
      </c>
      <c r="G142" s="76">
        <f t="shared" si="10"/>
        <v>-190</v>
      </c>
      <c r="H142" s="77">
        <f t="shared" si="11"/>
        <v>36100</v>
      </c>
    </row>
    <row r="143" spans="1:8">
      <c r="A143" s="78">
        <v>531</v>
      </c>
      <c r="B143" s="78">
        <v>616</v>
      </c>
      <c r="C143" s="76">
        <f t="shared" si="8"/>
        <v>-85</v>
      </c>
      <c r="D143" s="77">
        <f t="shared" si="9"/>
        <v>7225</v>
      </c>
      <c r="E143" s="78">
        <v>601</v>
      </c>
      <c r="F143" s="78">
        <v>673</v>
      </c>
      <c r="G143" s="76">
        <f t="shared" si="10"/>
        <v>-72</v>
      </c>
      <c r="H143" s="77">
        <f t="shared" si="11"/>
        <v>5184</v>
      </c>
    </row>
    <row r="144" spans="1:8">
      <c r="A144" s="78">
        <v>847</v>
      </c>
      <c r="B144" s="78">
        <v>848</v>
      </c>
      <c r="C144" s="76">
        <f t="shared" si="8"/>
        <v>-1</v>
      </c>
      <c r="D144" s="77">
        <f t="shared" si="9"/>
        <v>1</v>
      </c>
      <c r="E144" s="78">
        <v>872</v>
      </c>
      <c r="F144" s="78">
        <v>1216</v>
      </c>
      <c r="G144" s="76">
        <f t="shared" si="10"/>
        <v>-344</v>
      </c>
      <c r="H144" s="77">
        <f t="shared" si="11"/>
        <v>118336</v>
      </c>
    </row>
    <row r="145" spans="1:8">
      <c r="A145" s="78">
        <v>826</v>
      </c>
      <c r="B145" s="78">
        <v>754</v>
      </c>
      <c r="C145" s="76">
        <f t="shared" si="8"/>
        <v>72</v>
      </c>
      <c r="D145" s="77">
        <f t="shared" si="9"/>
        <v>5184</v>
      </c>
      <c r="E145" s="78">
        <v>794</v>
      </c>
      <c r="F145" s="78">
        <v>975</v>
      </c>
      <c r="G145" s="76">
        <f t="shared" si="10"/>
        <v>-181</v>
      </c>
      <c r="H145" s="77">
        <f t="shared" si="11"/>
        <v>32761</v>
      </c>
    </row>
    <row r="146" spans="1:8">
      <c r="A146" s="78">
        <v>715</v>
      </c>
      <c r="B146" s="78">
        <v>680</v>
      </c>
      <c r="C146" s="76">
        <f t="shared" si="8"/>
        <v>35</v>
      </c>
      <c r="D146" s="77">
        <f t="shared" si="9"/>
        <v>1225</v>
      </c>
      <c r="E146" s="78">
        <v>822</v>
      </c>
      <c r="F146" s="78">
        <v>977</v>
      </c>
      <c r="G146" s="76">
        <f t="shared" si="10"/>
        <v>-155</v>
      </c>
      <c r="H146" s="77">
        <f t="shared" si="11"/>
        <v>24025</v>
      </c>
    </row>
    <row r="147" spans="1:8">
      <c r="A147" s="78">
        <v>605</v>
      </c>
      <c r="B147" s="78">
        <v>633</v>
      </c>
      <c r="C147" s="76">
        <f t="shared" si="8"/>
        <v>-28</v>
      </c>
      <c r="D147" s="77">
        <f t="shared" si="9"/>
        <v>784</v>
      </c>
      <c r="E147" s="78">
        <v>649</v>
      </c>
      <c r="F147" s="78">
        <v>800</v>
      </c>
      <c r="G147" s="76">
        <f t="shared" si="10"/>
        <v>-151</v>
      </c>
      <c r="H147" s="77">
        <f t="shared" si="11"/>
        <v>22801</v>
      </c>
    </row>
    <row r="148" spans="1:8">
      <c r="A148" s="78">
        <v>766</v>
      </c>
      <c r="B148" s="78">
        <v>717</v>
      </c>
      <c r="C148" s="76">
        <f t="shared" si="8"/>
        <v>49</v>
      </c>
      <c r="D148" s="77">
        <f t="shared" si="9"/>
        <v>2401</v>
      </c>
      <c r="E148" s="78">
        <v>817</v>
      </c>
      <c r="F148" s="78">
        <v>952</v>
      </c>
      <c r="G148" s="76">
        <f t="shared" si="10"/>
        <v>-135</v>
      </c>
      <c r="H148" s="77">
        <f t="shared" si="11"/>
        <v>18225</v>
      </c>
    </row>
    <row r="149" spans="1:8">
      <c r="A149" s="78">
        <v>760</v>
      </c>
      <c r="B149" s="78">
        <v>833</v>
      </c>
      <c r="C149" s="76">
        <f t="shared" si="8"/>
        <v>-73</v>
      </c>
      <c r="D149" s="77">
        <f t="shared" si="9"/>
        <v>5329</v>
      </c>
      <c r="E149" s="78">
        <v>946</v>
      </c>
      <c r="F149" s="78">
        <v>1100</v>
      </c>
      <c r="G149" s="76">
        <f t="shared" si="10"/>
        <v>-154</v>
      </c>
      <c r="H149" s="77">
        <f t="shared" si="11"/>
        <v>23716</v>
      </c>
    </row>
    <row r="150" spans="1:8">
      <c r="A150" s="78">
        <v>745</v>
      </c>
      <c r="B150" s="78">
        <v>802</v>
      </c>
      <c r="C150" s="76">
        <f t="shared" si="8"/>
        <v>-57</v>
      </c>
      <c r="D150" s="77">
        <f t="shared" si="9"/>
        <v>3249</v>
      </c>
      <c r="E150" s="78">
        <v>762</v>
      </c>
      <c r="F150" s="78">
        <v>969</v>
      </c>
      <c r="G150" s="76">
        <f t="shared" si="10"/>
        <v>-207</v>
      </c>
      <c r="H150" s="77">
        <f t="shared" si="11"/>
        <v>42849</v>
      </c>
    </row>
    <row r="151" spans="1:8">
      <c r="A151" s="78">
        <v>781</v>
      </c>
      <c r="B151" s="78">
        <v>744</v>
      </c>
      <c r="C151" s="76">
        <f t="shared" si="8"/>
        <v>37</v>
      </c>
      <c r="D151" s="77">
        <f t="shared" si="9"/>
        <v>1369</v>
      </c>
      <c r="E151" s="78">
        <v>856</v>
      </c>
      <c r="F151" s="78">
        <v>1278</v>
      </c>
      <c r="G151" s="76">
        <f t="shared" si="10"/>
        <v>-422</v>
      </c>
      <c r="H151" s="77">
        <f t="shared" si="11"/>
        <v>178084</v>
      </c>
    </row>
    <row r="152" spans="1:8">
      <c r="A152" s="78">
        <v>747</v>
      </c>
      <c r="B152" s="78">
        <v>810</v>
      </c>
      <c r="C152" s="76">
        <f t="shared" si="8"/>
        <v>-63</v>
      </c>
      <c r="D152" s="77">
        <f t="shared" si="9"/>
        <v>3969</v>
      </c>
      <c r="E152" s="78">
        <v>837</v>
      </c>
      <c r="F152" s="78">
        <v>962</v>
      </c>
      <c r="G152" s="76">
        <f t="shared" si="10"/>
        <v>-125</v>
      </c>
      <c r="H152" s="77">
        <f t="shared" si="11"/>
        <v>15625</v>
      </c>
    </row>
    <row r="153" spans="1:8">
      <c r="A153" s="78">
        <v>735</v>
      </c>
      <c r="B153" s="78">
        <v>735</v>
      </c>
      <c r="C153" s="76">
        <f t="shared" si="8"/>
        <v>0</v>
      </c>
      <c r="D153" s="77">
        <f t="shared" si="9"/>
        <v>0</v>
      </c>
      <c r="E153" s="78">
        <v>766</v>
      </c>
      <c r="F153" s="78">
        <v>883</v>
      </c>
      <c r="G153" s="76">
        <f t="shared" si="10"/>
        <v>-117</v>
      </c>
      <c r="H153" s="77">
        <f t="shared" si="11"/>
        <v>13689</v>
      </c>
    </row>
    <row r="154" spans="1:8">
      <c r="A154" s="78">
        <v>731</v>
      </c>
      <c r="B154" s="78">
        <v>720</v>
      </c>
      <c r="C154" s="76">
        <f t="shared" si="8"/>
        <v>11</v>
      </c>
      <c r="D154" s="77">
        <f t="shared" si="9"/>
        <v>121</v>
      </c>
      <c r="E154" s="78">
        <v>802</v>
      </c>
      <c r="F154" s="78">
        <v>1127</v>
      </c>
      <c r="G154" s="76">
        <f t="shared" si="10"/>
        <v>-325</v>
      </c>
      <c r="H154" s="77">
        <f t="shared" si="11"/>
        <v>105625</v>
      </c>
    </row>
    <row r="155" spans="1:8">
      <c r="A155" s="78">
        <v>661</v>
      </c>
      <c r="B155" s="78">
        <v>674</v>
      </c>
      <c r="C155" s="76">
        <f t="shared" si="8"/>
        <v>-13</v>
      </c>
      <c r="D155" s="77">
        <f t="shared" si="9"/>
        <v>169</v>
      </c>
      <c r="E155" s="78">
        <v>734</v>
      </c>
      <c r="F155" s="78">
        <v>812</v>
      </c>
      <c r="G155" s="76">
        <f t="shared" si="10"/>
        <v>-78</v>
      </c>
      <c r="H155" s="77">
        <f t="shared" si="11"/>
        <v>6084</v>
      </c>
    </row>
    <row r="156" spans="1:8">
      <c r="A156" s="78">
        <v>654</v>
      </c>
      <c r="B156" s="78">
        <v>900</v>
      </c>
      <c r="C156" s="76">
        <f t="shared" si="8"/>
        <v>-246</v>
      </c>
      <c r="D156" s="77">
        <f t="shared" si="9"/>
        <v>60516</v>
      </c>
      <c r="E156" s="78">
        <v>756</v>
      </c>
      <c r="F156" s="78">
        <v>839</v>
      </c>
      <c r="G156" s="76">
        <f t="shared" si="10"/>
        <v>-83</v>
      </c>
      <c r="H156" s="77">
        <f t="shared" si="11"/>
        <v>6889</v>
      </c>
    </row>
    <row r="157" spans="1:8">
      <c r="A157" s="78">
        <v>960</v>
      </c>
      <c r="B157" s="78">
        <v>849</v>
      </c>
      <c r="C157" s="76">
        <f t="shared" si="8"/>
        <v>111</v>
      </c>
      <c r="D157" s="77">
        <f t="shared" si="9"/>
        <v>12321</v>
      </c>
      <c r="E157" s="78">
        <v>1092</v>
      </c>
      <c r="F157" s="78">
        <v>1281</v>
      </c>
      <c r="G157" s="76">
        <f t="shared" si="10"/>
        <v>-189</v>
      </c>
      <c r="H157" s="77">
        <f t="shared" si="11"/>
        <v>35721</v>
      </c>
    </row>
    <row r="158" spans="1:8">
      <c r="A158" s="78">
        <v>679</v>
      </c>
      <c r="B158" s="78">
        <v>757</v>
      </c>
      <c r="C158" s="76">
        <f t="shared" si="8"/>
        <v>-78</v>
      </c>
      <c r="D158" s="77">
        <f t="shared" si="9"/>
        <v>6084</v>
      </c>
      <c r="E158" s="78">
        <v>821</v>
      </c>
      <c r="F158" s="78">
        <v>1046</v>
      </c>
      <c r="G158" s="76">
        <f t="shared" si="10"/>
        <v>-225</v>
      </c>
      <c r="H158" s="77">
        <f t="shared" si="11"/>
        <v>50625</v>
      </c>
    </row>
    <row r="159" spans="1:8">
      <c r="A159" s="78">
        <v>561</v>
      </c>
      <c r="B159" s="78">
        <v>538</v>
      </c>
      <c r="C159" s="76">
        <f t="shared" si="8"/>
        <v>23</v>
      </c>
      <c r="D159" s="77">
        <f t="shared" si="9"/>
        <v>529</v>
      </c>
      <c r="E159" s="78">
        <v>579</v>
      </c>
      <c r="F159" s="78">
        <v>761</v>
      </c>
      <c r="G159" s="76">
        <f t="shared" si="10"/>
        <v>-182</v>
      </c>
      <c r="H159" s="77">
        <f t="shared" si="11"/>
        <v>33124</v>
      </c>
    </row>
    <row r="160" spans="1:8">
      <c r="A160" s="78">
        <v>763</v>
      </c>
      <c r="B160" s="78">
        <v>792</v>
      </c>
      <c r="C160" s="76">
        <f t="shared" si="8"/>
        <v>-29</v>
      </c>
      <c r="D160" s="77">
        <f t="shared" si="9"/>
        <v>841</v>
      </c>
      <c r="E160" s="78">
        <v>769</v>
      </c>
      <c r="F160" s="78">
        <v>937</v>
      </c>
      <c r="G160" s="76">
        <f t="shared" si="10"/>
        <v>-168</v>
      </c>
      <c r="H160" s="77">
        <f t="shared" si="11"/>
        <v>28224</v>
      </c>
    </row>
    <row r="161" spans="1:8">
      <c r="A161" s="78">
        <v>774</v>
      </c>
      <c r="B161" s="78">
        <v>620</v>
      </c>
      <c r="C161" s="76">
        <f t="shared" si="8"/>
        <v>154</v>
      </c>
      <c r="D161" s="77">
        <f t="shared" si="9"/>
        <v>23716</v>
      </c>
      <c r="E161" s="78">
        <v>732</v>
      </c>
      <c r="F161" s="78">
        <v>980</v>
      </c>
      <c r="G161" s="76">
        <f t="shared" si="10"/>
        <v>-248</v>
      </c>
      <c r="H161" s="77">
        <f t="shared" si="11"/>
        <v>61504</v>
      </c>
    </row>
    <row r="162" spans="1:8">
      <c r="A162" s="78">
        <v>769</v>
      </c>
      <c r="B162" s="78">
        <v>790</v>
      </c>
      <c r="C162" s="76">
        <f t="shared" si="8"/>
        <v>-21</v>
      </c>
      <c r="D162" s="77">
        <f t="shared" si="9"/>
        <v>441</v>
      </c>
      <c r="E162" s="78">
        <v>894</v>
      </c>
      <c r="F162" s="78">
        <v>1044</v>
      </c>
      <c r="G162" s="76">
        <f t="shared" si="10"/>
        <v>-150</v>
      </c>
      <c r="H162" s="77">
        <f t="shared" si="11"/>
        <v>22500</v>
      </c>
    </row>
    <row r="163" spans="1:8">
      <c r="A163" s="78">
        <v>803</v>
      </c>
      <c r="B163" s="78">
        <v>862</v>
      </c>
      <c r="C163" s="76">
        <f t="shared" si="8"/>
        <v>-59</v>
      </c>
      <c r="D163" s="77">
        <f t="shared" si="9"/>
        <v>3481</v>
      </c>
      <c r="E163" s="78">
        <v>972</v>
      </c>
      <c r="F163" s="78">
        <v>1217</v>
      </c>
      <c r="G163" s="76">
        <f t="shared" si="10"/>
        <v>-245</v>
      </c>
      <c r="H163" s="77">
        <f t="shared" si="11"/>
        <v>60025</v>
      </c>
    </row>
    <row r="164" spans="1:8">
      <c r="A164" s="78">
        <v>657</v>
      </c>
      <c r="B164" s="78">
        <v>818</v>
      </c>
      <c r="C164" s="76">
        <f t="shared" si="8"/>
        <v>-161</v>
      </c>
      <c r="D164" s="77">
        <f t="shared" si="9"/>
        <v>25921</v>
      </c>
      <c r="E164" s="78">
        <v>715</v>
      </c>
      <c r="F164" s="78">
        <v>907</v>
      </c>
      <c r="G164" s="76">
        <f t="shared" si="10"/>
        <v>-192</v>
      </c>
      <c r="H164" s="77">
        <f t="shared" si="11"/>
        <v>36864</v>
      </c>
    </row>
    <row r="165" spans="1:8">
      <c r="A165" s="78">
        <v>953</v>
      </c>
      <c r="B165" s="78">
        <v>898</v>
      </c>
      <c r="C165" s="76">
        <f t="shared" si="8"/>
        <v>55</v>
      </c>
      <c r="D165" s="77">
        <f t="shared" si="9"/>
        <v>3025</v>
      </c>
      <c r="E165" s="78">
        <v>991</v>
      </c>
      <c r="F165" s="78">
        <v>1228</v>
      </c>
      <c r="G165" s="76">
        <f t="shared" si="10"/>
        <v>-237</v>
      </c>
      <c r="H165" s="77">
        <f t="shared" si="11"/>
        <v>56169</v>
      </c>
    </row>
    <row r="166" spans="1:8">
      <c r="A166" s="78">
        <v>955</v>
      </c>
      <c r="B166" s="78">
        <v>804</v>
      </c>
      <c r="C166" s="76">
        <f t="shared" si="8"/>
        <v>151</v>
      </c>
      <c r="D166" s="77">
        <f t="shared" si="9"/>
        <v>22801</v>
      </c>
      <c r="E166" s="78">
        <v>917</v>
      </c>
      <c r="F166" s="78">
        <v>996</v>
      </c>
      <c r="G166" s="76">
        <f t="shared" si="10"/>
        <v>-79</v>
      </c>
      <c r="H166" s="77">
        <f t="shared" si="11"/>
        <v>6241</v>
      </c>
    </row>
    <row r="167" spans="1:8">
      <c r="A167" s="78">
        <v>574</v>
      </c>
      <c r="B167" s="78">
        <v>579</v>
      </c>
      <c r="C167" s="76">
        <f t="shared" si="8"/>
        <v>-5</v>
      </c>
      <c r="D167" s="77">
        <f t="shared" si="9"/>
        <v>25</v>
      </c>
      <c r="E167" s="78">
        <v>546</v>
      </c>
      <c r="F167" s="78">
        <v>702</v>
      </c>
      <c r="G167" s="76">
        <f t="shared" si="10"/>
        <v>-156</v>
      </c>
      <c r="H167" s="77">
        <f t="shared" si="11"/>
        <v>24336</v>
      </c>
    </row>
    <row r="168" spans="1:8">
      <c r="A168" s="78">
        <v>773</v>
      </c>
      <c r="B168" s="78">
        <v>763</v>
      </c>
      <c r="C168" s="76">
        <f t="shared" si="8"/>
        <v>10</v>
      </c>
      <c r="D168" s="77">
        <f t="shared" si="9"/>
        <v>100</v>
      </c>
      <c r="E168" s="78">
        <v>764</v>
      </c>
      <c r="F168" s="78">
        <v>935</v>
      </c>
      <c r="G168" s="76">
        <f t="shared" si="10"/>
        <v>-171</v>
      </c>
      <c r="H168" s="77">
        <f t="shared" si="11"/>
        <v>29241</v>
      </c>
    </row>
    <row r="169" spans="1:8">
      <c r="A169" s="78">
        <v>691</v>
      </c>
      <c r="B169" s="78">
        <v>657</v>
      </c>
      <c r="C169" s="76">
        <f t="shared" si="8"/>
        <v>34</v>
      </c>
      <c r="D169" s="77">
        <f t="shared" si="9"/>
        <v>1156</v>
      </c>
      <c r="E169" s="78">
        <v>676</v>
      </c>
      <c r="F169" s="78">
        <v>802</v>
      </c>
      <c r="G169" s="76">
        <f t="shared" si="10"/>
        <v>-126</v>
      </c>
      <c r="H169" s="77">
        <f t="shared" si="11"/>
        <v>15876</v>
      </c>
    </row>
    <row r="170" spans="1:8">
      <c r="A170" s="78">
        <v>1142</v>
      </c>
      <c r="B170" s="78">
        <v>1138</v>
      </c>
      <c r="C170" s="76">
        <f t="shared" si="8"/>
        <v>4</v>
      </c>
      <c r="D170" s="77">
        <f t="shared" si="9"/>
        <v>16</v>
      </c>
      <c r="E170" s="78">
        <v>1097</v>
      </c>
      <c r="F170" s="78">
        <v>1236</v>
      </c>
      <c r="G170" s="76">
        <f t="shared" si="10"/>
        <v>-139</v>
      </c>
      <c r="H170" s="77">
        <f t="shared" si="11"/>
        <v>19321</v>
      </c>
    </row>
    <row r="171" spans="1:8">
      <c r="A171" s="78">
        <v>706</v>
      </c>
      <c r="B171" s="78">
        <v>923</v>
      </c>
      <c r="C171" s="76">
        <f t="shared" si="8"/>
        <v>-217</v>
      </c>
      <c r="D171" s="77">
        <f t="shared" si="9"/>
        <v>47089</v>
      </c>
      <c r="E171" s="78">
        <v>794</v>
      </c>
      <c r="F171" s="78">
        <v>1112</v>
      </c>
      <c r="G171" s="76">
        <f t="shared" si="10"/>
        <v>-318</v>
      </c>
      <c r="H171" s="77">
        <f t="shared" si="11"/>
        <v>101124</v>
      </c>
    </row>
    <row r="172" spans="1:8">
      <c r="A172" s="78">
        <v>761</v>
      </c>
      <c r="B172" s="78">
        <v>763</v>
      </c>
      <c r="C172" s="76">
        <f t="shared" si="8"/>
        <v>-2</v>
      </c>
      <c r="D172" s="77">
        <f t="shared" si="9"/>
        <v>4</v>
      </c>
      <c r="E172" s="78">
        <v>803</v>
      </c>
      <c r="F172" s="78">
        <v>1084</v>
      </c>
      <c r="G172" s="76">
        <f t="shared" si="10"/>
        <v>-281</v>
      </c>
      <c r="H172" s="77">
        <f t="shared" si="11"/>
        <v>78961</v>
      </c>
    </row>
    <row r="173" spans="1:8">
      <c r="A173" s="78">
        <v>856</v>
      </c>
      <c r="B173" s="78">
        <v>937</v>
      </c>
      <c r="C173" s="76">
        <f t="shared" si="8"/>
        <v>-81</v>
      </c>
      <c r="D173" s="77">
        <f t="shared" si="9"/>
        <v>6561</v>
      </c>
      <c r="E173" s="78">
        <v>927</v>
      </c>
      <c r="F173" s="78">
        <v>1225</v>
      </c>
      <c r="G173" s="76">
        <f t="shared" si="10"/>
        <v>-298</v>
      </c>
      <c r="H173" s="77">
        <f t="shared" si="11"/>
        <v>88804</v>
      </c>
    </row>
    <row r="174" spans="1:8">
      <c r="A174" s="78">
        <v>566</v>
      </c>
      <c r="B174" s="78">
        <v>578</v>
      </c>
      <c r="C174" s="76">
        <f t="shared" si="8"/>
        <v>-12</v>
      </c>
      <c r="D174" s="77">
        <f t="shared" si="9"/>
        <v>144</v>
      </c>
      <c r="E174" s="78">
        <v>625</v>
      </c>
      <c r="F174" s="78">
        <v>658</v>
      </c>
      <c r="G174" s="76">
        <f t="shared" si="10"/>
        <v>-33</v>
      </c>
      <c r="H174" s="77">
        <f t="shared" si="11"/>
        <v>1089</v>
      </c>
    </row>
    <row r="175" spans="1:8">
      <c r="A175" s="78">
        <v>683</v>
      </c>
      <c r="B175" s="78">
        <v>650</v>
      </c>
      <c r="C175" s="76">
        <f t="shared" si="8"/>
        <v>33</v>
      </c>
      <c r="D175" s="77">
        <f t="shared" si="9"/>
        <v>1089</v>
      </c>
      <c r="E175" s="78">
        <v>685</v>
      </c>
      <c r="F175" s="78">
        <v>887</v>
      </c>
      <c r="G175" s="76">
        <f t="shared" si="10"/>
        <v>-202</v>
      </c>
      <c r="H175" s="77">
        <f t="shared" si="11"/>
        <v>40804</v>
      </c>
    </row>
    <row r="176" spans="1:8">
      <c r="A176" s="78">
        <v>628</v>
      </c>
      <c r="B176" s="78">
        <v>611</v>
      </c>
      <c r="C176" s="76">
        <f t="shared" si="8"/>
        <v>17</v>
      </c>
      <c r="D176" s="77">
        <f t="shared" si="9"/>
        <v>289</v>
      </c>
      <c r="E176" s="78">
        <v>750</v>
      </c>
      <c r="F176" s="78">
        <v>981</v>
      </c>
      <c r="G176" s="76">
        <f t="shared" si="10"/>
        <v>-231</v>
      </c>
      <c r="H176" s="77">
        <f t="shared" si="11"/>
        <v>53361</v>
      </c>
    </row>
    <row r="177" spans="1:8">
      <c r="A177" s="78">
        <v>769</v>
      </c>
      <c r="B177" s="78">
        <v>794</v>
      </c>
      <c r="C177" s="76">
        <f t="shared" si="8"/>
        <v>-25</v>
      </c>
      <c r="D177" s="77">
        <f t="shared" si="9"/>
        <v>625</v>
      </c>
      <c r="E177" s="78">
        <v>828</v>
      </c>
      <c r="F177" s="78">
        <v>1049</v>
      </c>
      <c r="G177" s="76">
        <f t="shared" si="10"/>
        <v>-221</v>
      </c>
      <c r="H177" s="77">
        <f t="shared" si="11"/>
        <v>48841</v>
      </c>
    </row>
    <row r="178" spans="1:8">
      <c r="A178" s="78">
        <v>700</v>
      </c>
      <c r="B178" s="78">
        <v>653</v>
      </c>
      <c r="C178" s="76">
        <f t="shared" si="8"/>
        <v>47</v>
      </c>
      <c r="D178" s="77">
        <f t="shared" si="9"/>
        <v>2209</v>
      </c>
      <c r="E178" s="78">
        <v>835</v>
      </c>
      <c r="F178" s="78">
        <v>982</v>
      </c>
      <c r="G178" s="76">
        <f t="shared" si="10"/>
        <v>-147</v>
      </c>
      <c r="H178" s="77">
        <f t="shared" si="11"/>
        <v>21609</v>
      </c>
    </row>
    <row r="179" spans="1:8">
      <c r="A179" s="78">
        <v>734</v>
      </c>
      <c r="B179" s="78">
        <v>697</v>
      </c>
      <c r="C179" s="76">
        <f t="shared" si="8"/>
        <v>37</v>
      </c>
      <c r="D179" s="77">
        <f t="shared" si="9"/>
        <v>1369</v>
      </c>
      <c r="E179" s="78">
        <v>764</v>
      </c>
      <c r="F179" s="78">
        <v>1154</v>
      </c>
      <c r="G179" s="76">
        <f t="shared" si="10"/>
        <v>-390</v>
      </c>
      <c r="H179" s="77">
        <f t="shared" si="11"/>
        <v>152100</v>
      </c>
    </row>
    <row r="180" spans="1:8">
      <c r="A180" s="78">
        <v>721</v>
      </c>
      <c r="B180" s="78">
        <v>789</v>
      </c>
      <c r="C180" s="76">
        <f t="shared" si="8"/>
        <v>-68</v>
      </c>
      <c r="D180" s="77">
        <f t="shared" si="9"/>
        <v>4624</v>
      </c>
      <c r="E180" s="78">
        <v>804</v>
      </c>
      <c r="F180" s="78">
        <v>794</v>
      </c>
      <c r="G180" s="76">
        <f t="shared" si="10"/>
        <v>10</v>
      </c>
      <c r="H180" s="77">
        <f t="shared" si="11"/>
        <v>100</v>
      </c>
    </row>
    <row r="181" spans="1:8">
      <c r="A181" s="78">
        <v>931</v>
      </c>
      <c r="B181" s="78">
        <v>1021</v>
      </c>
      <c r="C181" s="76">
        <f t="shared" si="8"/>
        <v>-90</v>
      </c>
      <c r="D181" s="77">
        <f t="shared" si="9"/>
        <v>8100</v>
      </c>
      <c r="E181" s="78">
        <v>1025</v>
      </c>
      <c r="F181" s="78">
        <v>1247</v>
      </c>
      <c r="G181" s="76">
        <f t="shared" si="10"/>
        <v>-222</v>
      </c>
      <c r="H181" s="77">
        <f t="shared" si="11"/>
        <v>49284</v>
      </c>
    </row>
    <row r="182" spans="1:8">
      <c r="A182" s="78">
        <v>629</v>
      </c>
      <c r="B182" s="78">
        <v>629</v>
      </c>
      <c r="C182" s="76">
        <f t="shared" si="8"/>
        <v>0</v>
      </c>
      <c r="D182" s="77">
        <f t="shared" si="9"/>
        <v>0</v>
      </c>
      <c r="E182" s="78">
        <v>897</v>
      </c>
      <c r="F182" s="78">
        <v>1078</v>
      </c>
      <c r="G182" s="76">
        <f t="shared" si="10"/>
        <v>-181</v>
      </c>
      <c r="H182" s="77">
        <f t="shared" si="11"/>
        <v>32761</v>
      </c>
    </row>
    <row r="183" spans="1:8">
      <c r="A183" s="78">
        <v>688</v>
      </c>
      <c r="B183" s="78">
        <v>671</v>
      </c>
      <c r="C183" s="76">
        <f t="shared" si="8"/>
        <v>17</v>
      </c>
      <c r="D183" s="77">
        <f t="shared" si="9"/>
        <v>289</v>
      </c>
      <c r="E183" s="78">
        <v>774</v>
      </c>
      <c r="F183" s="78">
        <v>1010</v>
      </c>
      <c r="G183" s="76">
        <f t="shared" si="10"/>
        <v>-236</v>
      </c>
      <c r="H183" s="77">
        <f t="shared" si="11"/>
        <v>55696</v>
      </c>
    </row>
    <row r="184" spans="1:8">
      <c r="A184" s="78">
        <v>834</v>
      </c>
      <c r="B184" s="78">
        <v>858</v>
      </c>
      <c r="C184" s="76">
        <f t="shared" si="8"/>
        <v>-24</v>
      </c>
      <c r="D184" s="77">
        <f t="shared" si="9"/>
        <v>576</v>
      </c>
      <c r="E184" s="78">
        <v>858</v>
      </c>
      <c r="F184" s="78">
        <v>1050</v>
      </c>
      <c r="G184" s="76">
        <f t="shared" si="10"/>
        <v>-192</v>
      </c>
      <c r="H184" s="77">
        <f t="shared" si="11"/>
        <v>36864</v>
      </c>
    </row>
    <row r="185" spans="1:8">
      <c r="A185" s="78">
        <v>631</v>
      </c>
      <c r="B185" s="78">
        <v>631</v>
      </c>
      <c r="C185" s="76">
        <f t="shared" si="8"/>
        <v>0</v>
      </c>
      <c r="D185" s="77">
        <f t="shared" si="9"/>
        <v>0</v>
      </c>
      <c r="E185" s="78">
        <v>667</v>
      </c>
      <c r="F185" s="78">
        <v>713</v>
      </c>
      <c r="G185" s="76">
        <f t="shared" si="10"/>
        <v>-46</v>
      </c>
      <c r="H185" s="77">
        <f t="shared" si="11"/>
        <v>2116</v>
      </c>
    </row>
    <row r="186" spans="1:8">
      <c r="A186" s="78">
        <v>671</v>
      </c>
      <c r="B186" s="78">
        <v>652</v>
      </c>
      <c r="C186" s="76">
        <f t="shared" si="8"/>
        <v>19</v>
      </c>
      <c r="D186" s="77">
        <f t="shared" si="9"/>
        <v>361</v>
      </c>
      <c r="E186" s="78">
        <v>746</v>
      </c>
      <c r="F186" s="78">
        <v>850</v>
      </c>
      <c r="G186" s="76">
        <f t="shared" si="10"/>
        <v>-104</v>
      </c>
      <c r="H186" s="77">
        <f t="shared" si="11"/>
        <v>10816</v>
      </c>
    </row>
    <row r="187" spans="1:8">
      <c r="A187" s="78">
        <v>689</v>
      </c>
      <c r="B187" s="78">
        <v>658</v>
      </c>
      <c r="C187" s="76">
        <f t="shared" si="8"/>
        <v>31</v>
      </c>
      <c r="D187" s="77">
        <f t="shared" si="9"/>
        <v>961</v>
      </c>
      <c r="E187" s="78">
        <v>704</v>
      </c>
      <c r="F187" s="78">
        <v>958</v>
      </c>
      <c r="G187" s="76">
        <f t="shared" si="10"/>
        <v>-254</v>
      </c>
      <c r="H187" s="77">
        <f t="shared" si="11"/>
        <v>64516</v>
      </c>
    </row>
    <row r="188" spans="1:8">
      <c r="A188" s="78">
        <v>776</v>
      </c>
      <c r="B188" s="78">
        <v>790</v>
      </c>
      <c r="C188" s="76">
        <f t="shared" si="8"/>
        <v>-14</v>
      </c>
      <c r="D188" s="77">
        <f t="shared" si="9"/>
        <v>196</v>
      </c>
      <c r="E188" s="78">
        <v>762</v>
      </c>
      <c r="F188" s="78">
        <v>969</v>
      </c>
      <c r="G188" s="76">
        <f t="shared" si="10"/>
        <v>-207</v>
      </c>
      <c r="H188" s="77">
        <f t="shared" si="11"/>
        <v>42849</v>
      </c>
    </row>
    <row r="189" spans="1:8">
      <c r="A189" s="78">
        <v>762</v>
      </c>
      <c r="B189" s="78">
        <v>956</v>
      </c>
      <c r="C189" s="76">
        <f t="shared" si="8"/>
        <v>-194</v>
      </c>
      <c r="D189" s="77">
        <f t="shared" si="9"/>
        <v>37636</v>
      </c>
      <c r="E189" s="78">
        <v>873</v>
      </c>
      <c r="F189" s="78">
        <v>1087</v>
      </c>
      <c r="G189" s="76">
        <f t="shared" si="10"/>
        <v>-214</v>
      </c>
      <c r="H189" s="77">
        <f t="shared" si="11"/>
        <v>45796</v>
      </c>
    </row>
    <row r="190" spans="1:8">
      <c r="A190" s="78">
        <v>845</v>
      </c>
      <c r="B190" s="78">
        <v>722</v>
      </c>
      <c r="C190" s="76">
        <f t="shared" si="8"/>
        <v>123</v>
      </c>
      <c r="D190" s="77">
        <f t="shared" si="9"/>
        <v>15129</v>
      </c>
      <c r="E190" s="78">
        <v>804</v>
      </c>
      <c r="F190" s="78">
        <v>929</v>
      </c>
      <c r="G190" s="76">
        <f t="shared" si="10"/>
        <v>-125</v>
      </c>
      <c r="H190" s="77">
        <f t="shared" si="11"/>
        <v>15625</v>
      </c>
    </row>
    <row r="191" spans="1:8">
      <c r="A191" s="78">
        <v>860</v>
      </c>
      <c r="B191" s="78">
        <v>767</v>
      </c>
      <c r="C191" s="76">
        <f t="shared" si="8"/>
        <v>93</v>
      </c>
      <c r="D191" s="77">
        <f t="shared" si="9"/>
        <v>8649</v>
      </c>
      <c r="E191" s="78">
        <v>839</v>
      </c>
      <c r="F191" s="78">
        <v>947</v>
      </c>
      <c r="G191" s="76">
        <f t="shared" si="10"/>
        <v>-108</v>
      </c>
      <c r="H191" s="77">
        <f t="shared" si="11"/>
        <v>11664</v>
      </c>
    </row>
    <row r="192" spans="1:8">
      <c r="A192" s="78">
        <v>716</v>
      </c>
      <c r="B192" s="78">
        <v>655</v>
      </c>
      <c r="C192" s="76">
        <f t="shared" si="8"/>
        <v>61</v>
      </c>
      <c r="D192" s="77">
        <f t="shared" si="9"/>
        <v>3721</v>
      </c>
      <c r="E192" s="78">
        <v>730</v>
      </c>
      <c r="F192" s="78">
        <v>1012</v>
      </c>
      <c r="G192" s="76">
        <f t="shared" si="10"/>
        <v>-282</v>
      </c>
      <c r="H192" s="77">
        <f t="shared" si="11"/>
        <v>79524</v>
      </c>
    </row>
    <row r="193" spans="1:8">
      <c r="A193" s="78">
        <v>629</v>
      </c>
      <c r="B193" s="78">
        <v>798</v>
      </c>
      <c r="C193" s="76">
        <f t="shared" si="8"/>
        <v>-169</v>
      </c>
      <c r="D193" s="77">
        <f t="shared" si="9"/>
        <v>28561</v>
      </c>
      <c r="E193" s="78">
        <v>811</v>
      </c>
      <c r="F193" s="78">
        <v>1052</v>
      </c>
      <c r="G193" s="76">
        <f t="shared" si="10"/>
        <v>-241</v>
      </c>
      <c r="H193" s="77">
        <f t="shared" si="11"/>
        <v>58081</v>
      </c>
    </row>
    <row r="194" spans="1:8">
      <c r="A194" s="78">
        <v>662</v>
      </c>
      <c r="B194" s="78">
        <v>706</v>
      </c>
      <c r="C194" s="76">
        <f t="shared" si="8"/>
        <v>-44</v>
      </c>
      <c r="D194" s="77">
        <f t="shared" si="9"/>
        <v>1936</v>
      </c>
      <c r="E194" s="78">
        <v>757</v>
      </c>
      <c r="F194" s="78">
        <v>960</v>
      </c>
      <c r="G194" s="76">
        <f t="shared" si="10"/>
        <v>-203</v>
      </c>
      <c r="H194" s="77">
        <f t="shared" si="11"/>
        <v>41209</v>
      </c>
    </row>
    <row r="195" spans="1:8">
      <c r="A195" s="78">
        <v>934</v>
      </c>
      <c r="B195" s="78">
        <v>885</v>
      </c>
      <c r="C195" s="76">
        <f t="shared" si="8"/>
        <v>49</v>
      </c>
      <c r="D195" s="77">
        <f t="shared" si="9"/>
        <v>2401</v>
      </c>
      <c r="E195" s="78">
        <v>975</v>
      </c>
      <c r="F195" s="78">
        <v>1040</v>
      </c>
      <c r="G195" s="76">
        <f t="shared" si="10"/>
        <v>-65</v>
      </c>
      <c r="H195" s="77">
        <f t="shared" si="11"/>
        <v>4225</v>
      </c>
    </row>
    <row r="196" spans="1:8">
      <c r="A196" s="78">
        <v>538</v>
      </c>
      <c r="B196" s="78">
        <v>520</v>
      </c>
      <c r="C196" s="76">
        <f t="shared" si="8"/>
        <v>18</v>
      </c>
      <c r="D196" s="77">
        <f t="shared" si="9"/>
        <v>324</v>
      </c>
      <c r="E196" s="78">
        <v>589</v>
      </c>
      <c r="F196" s="78">
        <v>682</v>
      </c>
      <c r="G196" s="76">
        <f t="shared" si="10"/>
        <v>-93</v>
      </c>
      <c r="H196" s="77">
        <f t="shared" si="11"/>
        <v>8649</v>
      </c>
    </row>
    <row r="197" spans="1:8">
      <c r="A197" s="78">
        <v>720</v>
      </c>
      <c r="B197" s="78">
        <v>798</v>
      </c>
      <c r="C197" s="76">
        <f t="shared" si="8"/>
        <v>-78</v>
      </c>
      <c r="D197" s="77">
        <f t="shared" si="9"/>
        <v>6084</v>
      </c>
      <c r="E197" s="78">
        <v>778</v>
      </c>
      <c r="F197" s="78">
        <v>1104</v>
      </c>
      <c r="G197" s="76">
        <f t="shared" si="10"/>
        <v>-326</v>
      </c>
      <c r="H197" s="77">
        <f t="shared" si="11"/>
        <v>106276</v>
      </c>
    </row>
    <row r="198" spans="1:8">
      <c r="A198" s="78">
        <v>831</v>
      </c>
      <c r="B198" s="78">
        <v>777</v>
      </c>
      <c r="C198" s="76">
        <f t="shared" si="8"/>
        <v>54</v>
      </c>
      <c r="D198" s="77">
        <f t="shared" si="9"/>
        <v>2916</v>
      </c>
      <c r="E198" s="78">
        <v>737</v>
      </c>
      <c r="F198" s="78">
        <v>1029</v>
      </c>
      <c r="G198" s="76">
        <f t="shared" si="10"/>
        <v>-292</v>
      </c>
      <c r="H198" s="77">
        <f t="shared" si="11"/>
        <v>85264</v>
      </c>
    </row>
    <row r="199" spans="1:8">
      <c r="A199" s="78">
        <v>742</v>
      </c>
      <c r="B199" s="78">
        <v>656</v>
      </c>
      <c r="C199" s="76">
        <f t="shared" si="8"/>
        <v>86</v>
      </c>
      <c r="D199" s="77">
        <f t="shared" si="9"/>
        <v>7396</v>
      </c>
      <c r="E199" s="78">
        <v>769</v>
      </c>
      <c r="F199" s="78">
        <v>964</v>
      </c>
      <c r="G199" s="76">
        <f t="shared" si="10"/>
        <v>-195</v>
      </c>
      <c r="H199" s="77">
        <f t="shared" si="11"/>
        <v>38025</v>
      </c>
    </row>
    <row r="200" spans="1:8">
      <c r="A200" s="78">
        <v>663</v>
      </c>
      <c r="B200" s="78">
        <v>667</v>
      </c>
      <c r="C200" s="76">
        <f t="shared" ref="C200:C250" si="12">A200-B200</f>
        <v>-4</v>
      </c>
      <c r="D200" s="77">
        <f t="shared" ref="D200:D250" si="13">C200^2</f>
        <v>16</v>
      </c>
      <c r="E200" s="78">
        <v>719</v>
      </c>
      <c r="F200" s="78">
        <v>884</v>
      </c>
      <c r="G200" s="76">
        <f t="shared" ref="G200:G250" si="14">E200-F200</f>
        <v>-165</v>
      </c>
      <c r="H200" s="77">
        <f t="shared" ref="H200:H250" si="15">G200^2</f>
        <v>27225</v>
      </c>
    </row>
    <row r="201" spans="1:8">
      <c r="A201" s="78">
        <v>714</v>
      </c>
      <c r="B201" s="78">
        <v>729</v>
      </c>
      <c r="C201" s="76">
        <f t="shared" si="12"/>
        <v>-15</v>
      </c>
      <c r="D201" s="77">
        <f t="shared" si="13"/>
        <v>225</v>
      </c>
      <c r="E201" s="78">
        <v>761</v>
      </c>
      <c r="F201" s="78">
        <v>1102</v>
      </c>
      <c r="G201" s="76">
        <f t="shared" si="14"/>
        <v>-341</v>
      </c>
      <c r="H201" s="77">
        <f t="shared" si="15"/>
        <v>116281</v>
      </c>
    </row>
    <row r="202" spans="1:8">
      <c r="A202" s="78">
        <v>676</v>
      </c>
      <c r="B202" s="78">
        <v>706</v>
      </c>
      <c r="C202" s="76">
        <f t="shared" si="12"/>
        <v>-30</v>
      </c>
      <c r="D202" s="77">
        <f t="shared" si="13"/>
        <v>900</v>
      </c>
      <c r="E202" s="78">
        <v>704</v>
      </c>
      <c r="F202" s="78">
        <v>806</v>
      </c>
      <c r="G202" s="76">
        <f t="shared" si="14"/>
        <v>-102</v>
      </c>
      <c r="H202" s="77">
        <f t="shared" si="15"/>
        <v>10404</v>
      </c>
    </row>
    <row r="203" spans="1:8">
      <c r="A203" s="78">
        <v>804</v>
      </c>
      <c r="B203" s="78">
        <v>869</v>
      </c>
      <c r="C203" s="76">
        <f t="shared" si="12"/>
        <v>-65</v>
      </c>
      <c r="D203" s="77">
        <f t="shared" si="13"/>
        <v>4225</v>
      </c>
      <c r="E203" s="78">
        <v>951</v>
      </c>
      <c r="F203" s="78">
        <v>1074</v>
      </c>
      <c r="G203" s="76">
        <f t="shared" si="14"/>
        <v>-123</v>
      </c>
      <c r="H203" s="77">
        <f t="shared" si="15"/>
        <v>15129</v>
      </c>
    </row>
    <row r="204" spans="1:8">
      <c r="A204" s="78">
        <v>619</v>
      </c>
      <c r="B204" s="78">
        <v>613</v>
      </c>
      <c r="C204" s="76">
        <f t="shared" si="12"/>
        <v>6</v>
      </c>
      <c r="D204" s="77">
        <f t="shared" si="13"/>
        <v>36</v>
      </c>
      <c r="E204" s="78">
        <v>650</v>
      </c>
      <c r="F204" s="78">
        <v>856</v>
      </c>
      <c r="G204" s="76">
        <f t="shared" si="14"/>
        <v>-206</v>
      </c>
      <c r="H204" s="77">
        <f t="shared" si="15"/>
        <v>42436</v>
      </c>
    </row>
    <row r="205" spans="1:8">
      <c r="A205" s="78">
        <v>689</v>
      </c>
      <c r="B205" s="78">
        <v>796</v>
      </c>
      <c r="C205" s="76">
        <f t="shared" si="12"/>
        <v>-107</v>
      </c>
      <c r="D205" s="77">
        <f t="shared" si="13"/>
        <v>11449</v>
      </c>
      <c r="E205" s="78">
        <v>893</v>
      </c>
      <c r="F205" s="78">
        <v>885</v>
      </c>
      <c r="G205" s="76">
        <f t="shared" si="14"/>
        <v>8</v>
      </c>
      <c r="H205" s="77">
        <f t="shared" si="15"/>
        <v>64</v>
      </c>
    </row>
    <row r="206" spans="1:8">
      <c r="A206" s="78">
        <v>149</v>
      </c>
      <c r="B206" s="78">
        <v>408</v>
      </c>
      <c r="C206" s="76">
        <f t="shared" si="12"/>
        <v>-259</v>
      </c>
      <c r="D206" s="77">
        <f t="shared" si="13"/>
        <v>67081</v>
      </c>
      <c r="E206" s="78">
        <v>306</v>
      </c>
      <c r="F206" s="78">
        <v>250</v>
      </c>
      <c r="G206" s="76">
        <f t="shared" si="14"/>
        <v>56</v>
      </c>
      <c r="H206" s="77">
        <f t="shared" si="15"/>
        <v>3136</v>
      </c>
    </row>
    <row r="207" spans="1:8">
      <c r="A207" s="78">
        <v>743</v>
      </c>
      <c r="B207" s="78">
        <v>822</v>
      </c>
      <c r="C207" s="76">
        <f t="shared" si="12"/>
        <v>-79</v>
      </c>
      <c r="D207" s="77">
        <f t="shared" si="13"/>
        <v>6241</v>
      </c>
      <c r="E207" s="78">
        <v>837</v>
      </c>
      <c r="F207" s="78">
        <v>921</v>
      </c>
      <c r="G207" s="76">
        <f t="shared" si="14"/>
        <v>-84</v>
      </c>
      <c r="H207" s="77">
        <f t="shared" si="15"/>
        <v>7056</v>
      </c>
    </row>
    <row r="208" spans="1:8">
      <c r="A208" s="78">
        <v>658</v>
      </c>
      <c r="B208" s="78">
        <v>693</v>
      </c>
      <c r="C208" s="76">
        <f t="shared" si="12"/>
        <v>-35</v>
      </c>
      <c r="D208" s="77">
        <f t="shared" si="13"/>
        <v>1225</v>
      </c>
      <c r="E208" s="78">
        <v>632</v>
      </c>
      <c r="F208" s="78">
        <v>859</v>
      </c>
      <c r="G208" s="76">
        <f t="shared" si="14"/>
        <v>-227</v>
      </c>
      <c r="H208" s="77">
        <f t="shared" si="15"/>
        <v>51529</v>
      </c>
    </row>
    <row r="209" spans="1:8">
      <c r="A209" s="78">
        <v>619</v>
      </c>
      <c r="B209" s="78">
        <v>676</v>
      </c>
      <c r="C209" s="76">
        <f t="shared" si="12"/>
        <v>-57</v>
      </c>
      <c r="D209" s="77">
        <f t="shared" si="13"/>
        <v>3249</v>
      </c>
      <c r="E209" s="78">
        <v>607</v>
      </c>
      <c r="F209" s="78">
        <v>767</v>
      </c>
      <c r="G209" s="76">
        <f t="shared" si="14"/>
        <v>-160</v>
      </c>
      <c r="H209" s="77">
        <f t="shared" si="15"/>
        <v>25600</v>
      </c>
    </row>
    <row r="210" spans="1:8">
      <c r="A210" s="78">
        <v>652</v>
      </c>
      <c r="B210" s="78">
        <v>715</v>
      </c>
      <c r="C210" s="76">
        <f t="shared" si="12"/>
        <v>-63</v>
      </c>
      <c r="D210" s="77">
        <f t="shared" si="13"/>
        <v>3969</v>
      </c>
      <c r="E210" s="78">
        <v>669</v>
      </c>
      <c r="F210" s="78">
        <v>739</v>
      </c>
      <c r="G210" s="76">
        <f t="shared" si="14"/>
        <v>-70</v>
      </c>
      <c r="H210" s="77">
        <f t="shared" si="15"/>
        <v>4900</v>
      </c>
    </row>
    <row r="211" spans="1:8">
      <c r="A211" s="78">
        <v>842</v>
      </c>
      <c r="B211" s="78">
        <v>792</v>
      </c>
      <c r="C211" s="76">
        <f t="shared" si="12"/>
        <v>50</v>
      </c>
      <c r="D211" s="77">
        <f t="shared" si="13"/>
        <v>2500</v>
      </c>
      <c r="E211" s="78">
        <v>887</v>
      </c>
      <c r="F211" s="78">
        <v>1127</v>
      </c>
      <c r="G211" s="76">
        <f t="shared" si="14"/>
        <v>-240</v>
      </c>
      <c r="H211" s="77">
        <f t="shared" si="15"/>
        <v>57600</v>
      </c>
    </row>
    <row r="212" spans="1:8">
      <c r="A212" s="78">
        <v>683</v>
      </c>
      <c r="B212" s="78">
        <v>746</v>
      </c>
      <c r="C212" s="76">
        <f t="shared" si="12"/>
        <v>-63</v>
      </c>
      <c r="D212" s="77">
        <f t="shared" si="13"/>
        <v>3969</v>
      </c>
      <c r="E212" s="78">
        <v>843</v>
      </c>
      <c r="F212" s="78">
        <v>1056</v>
      </c>
      <c r="G212" s="76">
        <f t="shared" si="14"/>
        <v>-213</v>
      </c>
      <c r="H212" s="77">
        <f t="shared" si="15"/>
        <v>45369</v>
      </c>
    </row>
    <row r="213" spans="1:8">
      <c r="A213" s="78">
        <v>651</v>
      </c>
      <c r="B213" s="78">
        <v>681</v>
      </c>
      <c r="C213" s="76">
        <f t="shared" si="12"/>
        <v>-30</v>
      </c>
      <c r="D213" s="77">
        <f t="shared" si="13"/>
        <v>900</v>
      </c>
      <c r="E213" s="78">
        <v>836</v>
      </c>
      <c r="F213" s="78">
        <v>925</v>
      </c>
      <c r="G213" s="76">
        <f t="shared" si="14"/>
        <v>-89</v>
      </c>
      <c r="H213" s="77">
        <f t="shared" si="15"/>
        <v>7921</v>
      </c>
    </row>
    <row r="214" spans="1:8">
      <c r="A214" s="78">
        <v>793</v>
      </c>
      <c r="B214" s="78">
        <v>912</v>
      </c>
      <c r="C214" s="76">
        <f t="shared" si="12"/>
        <v>-119</v>
      </c>
      <c r="D214" s="77">
        <f t="shared" si="13"/>
        <v>14161</v>
      </c>
      <c r="E214" s="78">
        <v>764</v>
      </c>
      <c r="F214" s="78">
        <v>955</v>
      </c>
      <c r="G214" s="76">
        <f t="shared" si="14"/>
        <v>-191</v>
      </c>
      <c r="H214" s="77">
        <f t="shared" si="15"/>
        <v>36481</v>
      </c>
    </row>
    <row r="215" spans="1:8">
      <c r="A215" s="78">
        <v>724</v>
      </c>
      <c r="B215" s="78">
        <v>817</v>
      </c>
      <c r="C215" s="76">
        <f t="shared" si="12"/>
        <v>-93</v>
      </c>
      <c r="D215" s="77">
        <f t="shared" si="13"/>
        <v>8649</v>
      </c>
      <c r="E215" s="78">
        <v>764</v>
      </c>
      <c r="F215" s="78">
        <v>959</v>
      </c>
      <c r="G215" s="76">
        <f t="shared" si="14"/>
        <v>-195</v>
      </c>
      <c r="H215" s="77">
        <f t="shared" si="15"/>
        <v>38025</v>
      </c>
    </row>
    <row r="216" spans="1:8">
      <c r="A216" s="78">
        <v>789</v>
      </c>
      <c r="B216" s="78">
        <v>932</v>
      </c>
      <c r="C216" s="76">
        <f t="shared" si="12"/>
        <v>-143</v>
      </c>
      <c r="D216" s="77">
        <f t="shared" si="13"/>
        <v>20449</v>
      </c>
      <c r="E216" s="78">
        <v>966</v>
      </c>
      <c r="F216" s="78">
        <v>1171</v>
      </c>
      <c r="G216" s="76">
        <f t="shared" si="14"/>
        <v>-205</v>
      </c>
      <c r="H216" s="77">
        <f t="shared" si="15"/>
        <v>42025</v>
      </c>
    </row>
    <row r="217" spans="1:8">
      <c r="A217" s="78">
        <v>897</v>
      </c>
      <c r="B217" s="78">
        <v>680</v>
      </c>
      <c r="C217" s="76">
        <f t="shared" si="12"/>
        <v>217</v>
      </c>
      <c r="D217" s="77">
        <f t="shared" si="13"/>
        <v>47089</v>
      </c>
      <c r="E217" s="78">
        <v>921</v>
      </c>
      <c r="F217" s="78">
        <v>1076</v>
      </c>
      <c r="G217" s="76">
        <f t="shared" si="14"/>
        <v>-155</v>
      </c>
      <c r="H217" s="77">
        <f t="shared" si="15"/>
        <v>24025</v>
      </c>
    </row>
    <row r="218" spans="1:8">
      <c r="A218" s="78">
        <v>692</v>
      </c>
      <c r="B218" s="78">
        <v>771</v>
      </c>
      <c r="C218" s="76">
        <f t="shared" si="12"/>
        <v>-79</v>
      </c>
      <c r="D218" s="77">
        <f t="shared" si="13"/>
        <v>6241</v>
      </c>
      <c r="E218" s="78">
        <v>770</v>
      </c>
      <c r="F218" s="78">
        <v>943</v>
      </c>
      <c r="G218" s="76">
        <f t="shared" si="14"/>
        <v>-173</v>
      </c>
      <c r="H218" s="77">
        <f t="shared" si="15"/>
        <v>29929</v>
      </c>
    </row>
    <row r="219" spans="1:8">
      <c r="A219" s="78">
        <v>685</v>
      </c>
      <c r="B219" s="78">
        <v>766</v>
      </c>
      <c r="C219" s="76">
        <f t="shared" si="12"/>
        <v>-81</v>
      </c>
      <c r="D219" s="77">
        <f t="shared" si="13"/>
        <v>6561</v>
      </c>
      <c r="E219" s="78">
        <v>835</v>
      </c>
      <c r="F219" s="78">
        <v>1010</v>
      </c>
      <c r="G219" s="76">
        <f t="shared" si="14"/>
        <v>-175</v>
      </c>
      <c r="H219" s="77">
        <f t="shared" si="15"/>
        <v>30625</v>
      </c>
    </row>
    <row r="220" spans="1:8">
      <c r="A220" s="78">
        <v>794</v>
      </c>
      <c r="B220" s="78">
        <v>757</v>
      </c>
      <c r="C220" s="76">
        <f t="shared" si="12"/>
        <v>37</v>
      </c>
      <c r="D220" s="77">
        <f t="shared" si="13"/>
        <v>1369</v>
      </c>
      <c r="E220" s="78">
        <v>849</v>
      </c>
      <c r="F220" s="78">
        <v>991</v>
      </c>
      <c r="G220" s="76">
        <f t="shared" si="14"/>
        <v>-142</v>
      </c>
      <c r="H220" s="77">
        <f t="shared" si="15"/>
        <v>20164</v>
      </c>
    </row>
    <row r="221" spans="1:8">
      <c r="A221" s="78">
        <v>700</v>
      </c>
      <c r="B221" s="78">
        <v>661</v>
      </c>
      <c r="C221" s="76">
        <f t="shared" si="12"/>
        <v>39</v>
      </c>
      <c r="D221" s="77">
        <f t="shared" si="13"/>
        <v>1521</v>
      </c>
      <c r="E221" s="78">
        <v>681</v>
      </c>
      <c r="F221" s="78">
        <v>952</v>
      </c>
      <c r="G221" s="76">
        <f t="shared" si="14"/>
        <v>-271</v>
      </c>
      <c r="H221" s="77">
        <f t="shared" si="15"/>
        <v>73441</v>
      </c>
    </row>
    <row r="222" spans="1:8">
      <c r="A222" s="78">
        <v>813</v>
      </c>
      <c r="B222" s="78">
        <v>867</v>
      </c>
      <c r="C222" s="76">
        <f t="shared" si="12"/>
        <v>-54</v>
      </c>
      <c r="D222" s="77">
        <f t="shared" si="13"/>
        <v>2916</v>
      </c>
      <c r="E222" s="78">
        <v>1037</v>
      </c>
      <c r="F222" s="78">
        <v>1062</v>
      </c>
      <c r="G222" s="76">
        <f t="shared" si="14"/>
        <v>-25</v>
      </c>
      <c r="H222" s="77">
        <f t="shared" si="15"/>
        <v>625</v>
      </c>
    </row>
    <row r="223" spans="1:8">
      <c r="A223" s="78">
        <v>667</v>
      </c>
      <c r="B223" s="78">
        <v>679</v>
      </c>
      <c r="C223" s="76">
        <f t="shared" si="12"/>
        <v>-12</v>
      </c>
      <c r="D223" s="77">
        <f t="shared" si="13"/>
        <v>144</v>
      </c>
      <c r="E223" s="78">
        <v>841</v>
      </c>
      <c r="F223" s="78">
        <v>949</v>
      </c>
      <c r="G223" s="76">
        <f t="shared" si="14"/>
        <v>-108</v>
      </c>
      <c r="H223" s="77">
        <f t="shared" si="15"/>
        <v>11664</v>
      </c>
    </row>
    <row r="224" spans="1:8">
      <c r="A224" s="78">
        <v>859</v>
      </c>
      <c r="B224" s="78">
        <v>1005</v>
      </c>
      <c r="C224" s="76">
        <f t="shared" si="12"/>
        <v>-146</v>
      </c>
      <c r="D224" s="77">
        <f t="shared" si="13"/>
        <v>21316</v>
      </c>
      <c r="E224" s="78">
        <v>805</v>
      </c>
      <c r="F224" s="78">
        <v>1084</v>
      </c>
      <c r="G224" s="76">
        <f t="shared" si="14"/>
        <v>-279</v>
      </c>
      <c r="H224" s="77">
        <f t="shared" si="15"/>
        <v>77841</v>
      </c>
    </row>
    <row r="225" spans="1:8">
      <c r="A225" s="78">
        <v>835</v>
      </c>
      <c r="B225" s="78">
        <v>903</v>
      </c>
      <c r="C225" s="76">
        <f t="shared" si="12"/>
        <v>-68</v>
      </c>
      <c r="D225" s="77">
        <f t="shared" si="13"/>
        <v>4624</v>
      </c>
      <c r="E225" s="78">
        <v>1063</v>
      </c>
      <c r="F225" s="78">
        <v>1260</v>
      </c>
      <c r="G225" s="76">
        <f t="shared" si="14"/>
        <v>-197</v>
      </c>
      <c r="H225" s="77">
        <f t="shared" si="15"/>
        <v>38809</v>
      </c>
    </row>
    <row r="226" spans="1:8">
      <c r="A226" s="78">
        <v>709</v>
      </c>
      <c r="B226" s="78">
        <v>658</v>
      </c>
      <c r="C226" s="76">
        <f t="shared" si="12"/>
        <v>51</v>
      </c>
      <c r="D226" s="77">
        <f t="shared" si="13"/>
        <v>2601</v>
      </c>
      <c r="E226" s="78">
        <v>755</v>
      </c>
      <c r="F226" s="78">
        <v>919</v>
      </c>
      <c r="G226" s="76">
        <f t="shared" si="14"/>
        <v>-164</v>
      </c>
      <c r="H226" s="77">
        <f t="shared" si="15"/>
        <v>26896</v>
      </c>
    </row>
    <row r="227" spans="1:8">
      <c r="A227" s="78">
        <v>780</v>
      </c>
      <c r="B227" s="78">
        <v>715</v>
      </c>
      <c r="C227" s="76">
        <f t="shared" si="12"/>
        <v>65</v>
      </c>
      <c r="D227" s="77">
        <f t="shared" si="13"/>
        <v>4225</v>
      </c>
      <c r="E227" s="78">
        <v>861</v>
      </c>
      <c r="F227" s="78">
        <v>912</v>
      </c>
      <c r="G227" s="76">
        <f t="shared" si="14"/>
        <v>-51</v>
      </c>
      <c r="H227" s="77">
        <f t="shared" si="15"/>
        <v>2601</v>
      </c>
    </row>
    <row r="228" spans="1:8">
      <c r="A228" s="78">
        <v>817</v>
      </c>
      <c r="B228" s="78">
        <v>832</v>
      </c>
      <c r="C228" s="76">
        <f t="shared" si="12"/>
        <v>-15</v>
      </c>
      <c r="D228" s="77">
        <f t="shared" si="13"/>
        <v>225</v>
      </c>
      <c r="E228" s="78">
        <v>760</v>
      </c>
      <c r="F228" s="78">
        <v>1153</v>
      </c>
      <c r="G228" s="76">
        <f t="shared" si="14"/>
        <v>-393</v>
      </c>
      <c r="H228" s="77">
        <f t="shared" si="15"/>
        <v>154449</v>
      </c>
    </row>
    <row r="229" spans="1:8">
      <c r="A229" s="78">
        <v>836</v>
      </c>
      <c r="B229" s="78">
        <v>732</v>
      </c>
      <c r="C229" s="76">
        <f t="shared" si="12"/>
        <v>104</v>
      </c>
      <c r="D229" s="77">
        <f t="shared" si="13"/>
        <v>10816</v>
      </c>
      <c r="E229" s="78">
        <v>695</v>
      </c>
      <c r="F229" s="78">
        <v>884</v>
      </c>
      <c r="G229" s="76">
        <f t="shared" si="14"/>
        <v>-189</v>
      </c>
      <c r="H229" s="77">
        <f t="shared" si="15"/>
        <v>35721</v>
      </c>
    </row>
    <row r="230" spans="1:8">
      <c r="A230" s="78">
        <v>576</v>
      </c>
      <c r="B230" s="78">
        <v>563</v>
      </c>
      <c r="C230" s="76">
        <f t="shared" si="12"/>
        <v>13</v>
      </c>
      <c r="D230" s="77">
        <f t="shared" si="13"/>
        <v>169</v>
      </c>
      <c r="E230" s="78">
        <v>575</v>
      </c>
      <c r="F230" s="78">
        <v>714</v>
      </c>
      <c r="G230" s="76">
        <f t="shared" si="14"/>
        <v>-139</v>
      </c>
      <c r="H230" s="77">
        <f t="shared" si="15"/>
        <v>19321</v>
      </c>
    </row>
    <row r="231" spans="1:8">
      <c r="A231" s="78">
        <v>708</v>
      </c>
      <c r="B231" s="78">
        <v>725</v>
      </c>
      <c r="C231" s="76">
        <f t="shared" si="12"/>
        <v>-17</v>
      </c>
      <c r="D231" s="77">
        <f t="shared" si="13"/>
        <v>289</v>
      </c>
      <c r="E231" s="78">
        <v>991</v>
      </c>
      <c r="F231" s="78">
        <v>1425</v>
      </c>
      <c r="G231" s="76">
        <f t="shared" si="14"/>
        <v>-434</v>
      </c>
      <c r="H231" s="77">
        <f t="shared" si="15"/>
        <v>188356</v>
      </c>
    </row>
    <row r="232" spans="1:8">
      <c r="A232" s="78">
        <v>634</v>
      </c>
      <c r="B232" s="78">
        <v>923</v>
      </c>
      <c r="C232" s="76">
        <f t="shared" si="12"/>
        <v>-289</v>
      </c>
      <c r="D232" s="77">
        <f t="shared" si="13"/>
        <v>83521</v>
      </c>
      <c r="E232" s="78">
        <v>860</v>
      </c>
      <c r="F232" s="78">
        <v>879</v>
      </c>
      <c r="G232" s="76">
        <f t="shared" si="14"/>
        <v>-19</v>
      </c>
      <c r="H232" s="77">
        <f t="shared" si="15"/>
        <v>361</v>
      </c>
    </row>
    <row r="233" spans="1:8">
      <c r="A233" s="78">
        <v>854</v>
      </c>
      <c r="B233" s="78">
        <v>905</v>
      </c>
      <c r="C233" s="76">
        <f t="shared" si="12"/>
        <v>-51</v>
      </c>
      <c r="D233" s="77">
        <f t="shared" si="13"/>
        <v>2601</v>
      </c>
      <c r="E233" s="78">
        <v>865</v>
      </c>
      <c r="F233" s="78">
        <v>1046</v>
      </c>
      <c r="G233" s="76">
        <f t="shared" si="14"/>
        <v>-181</v>
      </c>
      <c r="H233" s="77">
        <f t="shared" si="15"/>
        <v>32761</v>
      </c>
    </row>
    <row r="234" spans="1:8">
      <c r="A234" s="78">
        <v>702</v>
      </c>
      <c r="B234" s="78">
        <v>756</v>
      </c>
      <c r="C234" s="76">
        <f t="shared" si="12"/>
        <v>-54</v>
      </c>
      <c r="D234" s="77">
        <f t="shared" si="13"/>
        <v>2916</v>
      </c>
      <c r="E234" s="78">
        <v>877</v>
      </c>
      <c r="F234" s="78">
        <v>1148</v>
      </c>
      <c r="G234" s="76">
        <f t="shared" si="14"/>
        <v>-271</v>
      </c>
      <c r="H234" s="77">
        <f t="shared" si="15"/>
        <v>73441</v>
      </c>
    </row>
    <row r="235" spans="1:8">
      <c r="A235" s="78">
        <v>593</v>
      </c>
      <c r="B235" s="78">
        <v>581</v>
      </c>
      <c r="C235" s="76">
        <f t="shared" si="12"/>
        <v>12</v>
      </c>
      <c r="D235" s="77">
        <f t="shared" si="13"/>
        <v>144</v>
      </c>
      <c r="E235" s="78">
        <v>587</v>
      </c>
      <c r="F235" s="78">
        <v>712</v>
      </c>
      <c r="G235" s="76">
        <f t="shared" si="14"/>
        <v>-125</v>
      </c>
      <c r="H235" s="77">
        <f t="shared" si="15"/>
        <v>15625</v>
      </c>
    </row>
    <row r="236" spans="1:8">
      <c r="A236" s="78">
        <v>687</v>
      </c>
      <c r="B236" s="78">
        <v>818</v>
      </c>
      <c r="C236" s="76">
        <f t="shared" si="12"/>
        <v>-131</v>
      </c>
      <c r="D236" s="77">
        <f t="shared" si="13"/>
        <v>17161</v>
      </c>
      <c r="E236" s="78">
        <v>820</v>
      </c>
      <c r="F236" s="78">
        <v>1087</v>
      </c>
      <c r="G236" s="76">
        <f t="shared" si="14"/>
        <v>-267</v>
      </c>
      <c r="H236" s="77">
        <f t="shared" si="15"/>
        <v>71289</v>
      </c>
    </row>
    <row r="237" spans="1:8">
      <c r="A237" s="78">
        <v>533</v>
      </c>
      <c r="B237" s="78">
        <v>541</v>
      </c>
      <c r="C237" s="76">
        <f t="shared" si="12"/>
        <v>-8</v>
      </c>
      <c r="D237" s="77">
        <f t="shared" si="13"/>
        <v>64</v>
      </c>
      <c r="E237" s="78">
        <v>502</v>
      </c>
      <c r="F237" s="78">
        <v>680</v>
      </c>
      <c r="G237" s="76">
        <f t="shared" si="14"/>
        <v>-178</v>
      </c>
      <c r="H237" s="77">
        <f t="shared" si="15"/>
        <v>31684</v>
      </c>
    </row>
    <row r="238" spans="1:8">
      <c r="A238" s="78">
        <v>572</v>
      </c>
      <c r="B238" s="78">
        <v>603</v>
      </c>
      <c r="C238" s="76">
        <f t="shared" si="12"/>
        <v>-31</v>
      </c>
      <c r="D238" s="77">
        <f t="shared" si="13"/>
        <v>961</v>
      </c>
      <c r="E238" s="78">
        <v>631</v>
      </c>
      <c r="F238" s="78">
        <v>818</v>
      </c>
      <c r="G238" s="76">
        <f t="shared" si="14"/>
        <v>-187</v>
      </c>
      <c r="H238" s="77">
        <f t="shared" si="15"/>
        <v>34969</v>
      </c>
    </row>
    <row r="239" spans="1:8">
      <c r="A239" s="78">
        <v>824</v>
      </c>
      <c r="B239" s="78">
        <v>693</v>
      </c>
      <c r="C239" s="76">
        <f t="shared" si="12"/>
        <v>131</v>
      </c>
      <c r="D239" s="77">
        <f t="shared" si="13"/>
        <v>17161</v>
      </c>
      <c r="E239" s="78">
        <v>710</v>
      </c>
      <c r="F239" s="78">
        <v>902</v>
      </c>
      <c r="G239" s="76">
        <f t="shared" si="14"/>
        <v>-192</v>
      </c>
      <c r="H239" s="77">
        <f t="shared" si="15"/>
        <v>36864</v>
      </c>
    </row>
    <row r="240" spans="1:8">
      <c r="A240" s="78">
        <v>988</v>
      </c>
      <c r="B240" s="78">
        <v>947</v>
      </c>
      <c r="C240" s="76">
        <f t="shared" si="12"/>
        <v>41</v>
      </c>
      <c r="D240" s="77">
        <f t="shared" si="13"/>
        <v>1681</v>
      </c>
      <c r="E240" s="78">
        <v>844</v>
      </c>
      <c r="F240" s="78">
        <v>1252</v>
      </c>
      <c r="G240" s="76">
        <f t="shared" si="14"/>
        <v>-408</v>
      </c>
      <c r="H240" s="77">
        <f t="shared" si="15"/>
        <v>166464</v>
      </c>
    </row>
    <row r="241" spans="1:8">
      <c r="A241" s="78">
        <v>627</v>
      </c>
      <c r="B241" s="78">
        <v>644</v>
      </c>
      <c r="C241" s="76">
        <f t="shared" si="12"/>
        <v>-17</v>
      </c>
      <c r="D241" s="77">
        <f t="shared" si="13"/>
        <v>289</v>
      </c>
      <c r="E241" s="78">
        <v>640</v>
      </c>
      <c r="F241" s="78">
        <v>758</v>
      </c>
      <c r="G241" s="76">
        <f t="shared" si="14"/>
        <v>-118</v>
      </c>
      <c r="H241" s="77">
        <f t="shared" si="15"/>
        <v>13924</v>
      </c>
    </row>
    <row r="242" spans="1:8">
      <c r="A242" s="79"/>
      <c r="B242" s="79"/>
      <c r="C242" s="76">
        <f t="shared" si="12"/>
        <v>0</v>
      </c>
      <c r="D242" s="77">
        <f t="shared" si="13"/>
        <v>0</v>
      </c>
      <c r="E242" s="79"/>
      <c r="F242" s="79"/>
      <c r="G242" s="76">
        <f t="shared" si="14"/>
        <v>0</v>
      </c>
      <c r="H242" s="77">
        <f t="shared" si="15"/>
        <v>0</v>
      </c>
    </row>
    <row r="243" spans="1:8">
      <c r="A243" s="79"/>
      <c r="B243" s="79"/>
      <c r="C243" s="76">
        <f t="shared" si="12"/>
        <v>0</v>
      </c>
      <c r="D243" s="77">
        <f t="shared" si="13"/>
        <v>0</v>
      </c>
      <c r="E243" s="79"/>
      <c r="F243" s="79"/>
      <c r="G243" s="76">
        <f t="shared" si="14"/>
        <v>0</v>
      </c>
      <c r="H243" s="77">
        <f t="shared" si="15"/>
        <v>0</v>
      </c>
    </row>
    <row r="244" spans="1:8">
      <c r="A244" s="79"/>
      <c r="B244" s="79"/>
      <c r="C244" s="76">
        <f t="shared" si="12"/>
        <v>0</v>
      </c>
      <c r="D244" s="77">
        <f t="shared" si="13"/>
        <v>0</v>
      </c>
      <c r="E244" s="79"/>
      <c r="F244" s="79"/>
      <c r="G244" s="76">
        <f t="shared" si="14"/>
        <v>0</v>
      </c>
      <c r="H244" s="77">
        <f t="shared" si="15"/>
        <v>0</v>
      </c>
    </row>
    <row r="245" spans="1:8">
      <c r="A245" s="79"/>
      <c r="B245" s="79"/>
      <c r="C245" s="76">
        <f t="shared" si="12"/>
        <v>0</v>
      </c>
      <c r="D245" s="77">
        <f t="shared" si="13"/>
        <v>0</v>
      </c>
      <c r="E245" s="79"/>
      <c r="F245" s="79"/>
      <c r="G245" s="76">
        <f t="shared" si="14"/>
        <v>0</v>
      </c>
      <c r="H245" s="77">
        <f t="shared" si="15"/>
        <v>0</v>
      </c>
    </row>
    <row r="246" spans="1:8">
      <c r="A246" s="79"/>
      <c r="B246" s="79"/>
      <c r="C246" s="76">
        <f t="shared" si="12"/>
        <v>0</v>
      </c>
      <c r="D246" s="77">
        <f t="shared" si="13"/>
        <v>0</v>
      </c>
      <c r="E246" s="79"/>
      <c r="F246" s="79"/>
      <c r="G246" s="76">
        <f t="shared" si="14"/>
        <v>0</v>
      </c>
      <c r="H246" s="77">
        <f t="shared" si="15"/>
        <v>0</v>
      </c>
    </row>
    <row r="247" spans="1:8">
      <c r="A247" s="79"/>
      <c r="B247" s="79"/>
      <c r="C247" s="76">
        <f t="shared" si="12"/>
        <v>0</v>
      </c>
      <c r="D247" s="77">
        <f t="shared" si="13"/>
        <v>0</v>
      </c>
      <c r="E247" s="79"/>
      <c r="F247" s="79"/>
      <c r="G247" s="76">
        <f t="shared" si="14"/>
        <v>0</v>
      </c>
      <c r="H247" s="77">
        <f t="shared" si="15"/>
        <v>0</v>
      </c>
    </row>
    <row r="248" spans="1:8">
      <c r="A248" s="79"/>
      <c r="B248" s="79"/>
      <c r="C248" s="76">
        <f t="shared" si="12"/>
        <v>0</v>
      </c>
      <c r="D248" s="77">
        <f t="shared" si="13"/>
        <v>0</v>
      </c>
      <c r="E248" s="79"/>
      <c r="F248" s="79"/>
      <c r="G248" s="76">
        <f t="shared" si="14"/>
        <v>0</v>
      </c>
      <c r="H248" s="77">
        <f t="shared" si="15"/>
        <v>0</v>
      </c>
    </row>
    <row r="249" spans="1:8">
      <c r="A249" s="79"/>
      <c r="B249" s="79"/>
      <c r="C249" s="76">
        <f t="shared" si="12"/>
        <v>0</v>
      </c>
      <c r="D249" s="77">
        <f t="shared" si="13"/>
        <v>0</v>
      </c>
      <c r="E249" s="79"/>
      <c r="F249" s="79"/>
      <c r="G249" s="76">
        <f t="shared" si="14"/>
        <v>0</v>
      </c>
      <c r="H249" s="77">
        <f t="shared" si="15"/>
        <v>0</v>
      </c>
    </row>
    <row r="250" spans="1:8">
      <c r="A250" s="79"/>
      <c r="B250" s="79"/>
      <c r="C250" s="76">
        <f t="shared" si="12"/>
        <v>0</v>
      </c>
      <c r="D250" s="77">
        <f t="shared" si="13"/>
        <v>0</v>
      </c>
      <c r="E250" s="79"/>
      <c r="F250" s="79"/>
      <c r="G250" s="76">
        <f t="shared" si="14"/>
        <v>0</v>
      </c>
      <c r="H250" s="77">
        <f t="shared" si="15"/>
        <v>0</v>
      </c>
    </row>
  </sheetData>
  <phoneticPr fontId="4" type="noConversion"/>
  <pageMargins left="0.75" right="0.75" top="0.75" bottom="0.75" header="0.5" footer="0.5"/>
  <pageSetup orientation="landscape" horizontalDpi="4294967292" verticalDpi="4294967292"/>
  <headerFooter>
    <oddFooter>&amp;C&amp;"Arial Narrow,Italic"prepared by T. Ludwig, Hope College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view="pageLayout" workbookViewId="0">
      <selection activeCell="F15" sqref="F15"/>
    </sheetView>
  </sheetViews>
  <sheetFormatPr baseColWidth="10" defaultRowHeight="13" x14ac:dyDescent="0"/>
  <cols>
    <col min="1" max="1" width="12" customWidth="1"/>
    <col min="2" max="2" width="13" customWidth="1"/>
    <col min="3" max="3" width="16.42578125" customWidth="1"/>
    <col min="4" max="4" width="6.5703125" customWidth="1"/>
  </cols>
  <sheetData>
    <row r="2" spans="1:4" ht="15">
      <c r="A2" s="3" t="s">
        <v>28</v>
      </c>
      <c r="B2" s="3" t="s">
        <v>26</v>
      </c>
      <c r="C2" s="3" t="s">
        <v>29</v>
      </c>
      <c r="D2" s="4" t="s">
        <v>27</v>
      </c>
    </row>
    <row r="3" spans="1:4" ht="15">
      <c r="A3" s="2" t="s">
        <v>23</v>
      </c>
      <c r="B3" s="81">
        <f>InteractionStats!K10</f>
        <v>732.05531914893618</v>
      </c>
      <c r="C3" s="81">
        <f>InteractionStats!K44</f>
        <v>793.9702127659574</v>
      </c>
      <c r="D3" s="5">
        <f>AVERAGE(B3:C3)</f>
        <v>763.01276595744685</v>
      </c>
    </row>
    <row r="4" spans="1:4" ht="15">
      <c r="A4" s="2" t="s">
        <v>24</v>
      </c>
      <c r="B4" s="81">
        <f>InteractionStats!L10</f>
        <v>741.26382978723404</v>
      </c>
      <c r="C4" s="81">
        <f>InteractionStats!L44</f>
        <v>980.77446808510638</v>
      </c>
      <c r="D4" s="5">
        <f t="shared" ref="D4" si="0">AVERAGE(B4:C4)</f>
        <v>861.01914893617027</v>
      </c>
    </row>
    <row r="5" spans="1:4" ht="15">
      <c r="A5" s="2" t="s">
        <v>22</v>
      </c>
      <c r="B5" s="5">
        <f>AVERAGE(B3:B4)</f>
        <v>736.65957446808511</v>
      </c>
      <c r="C5" s="5">
        <f>AVERAGE(C3:C4)</f>
        <v>887.37234042553189</v>
      </c>
      <c r="D5" s="5"/>
    </row>
    <row r="6" spans="1:4" ht="15">
      <c r="A6" s="4"/>
      <c r="B6" s="4"/>
      <c r="C6" s="4"/>
      <c r="D6" s="4"/>
    </row>
    <row r="8" spans="1:4">
      <c r="A8" t="s">
        <v>42</v>
      </c>
      <c r="D8" s="82">
        <f>InteractionStats!K34</f>
        <v>10.239090665827334</v>
      </c>
    </row>
    <row r="9" spans="1:4">
      <c r="A9" t="s">
        <v>43</v>
      </c>
      <c r="D9" s="82">
        <f>InteractionStats!K68</f>
        <v>13.003119687218357</v>
      </c>
    </row>
  </sheetData>
  <phoneticPr fontId="4" type="noConversion"/>
  <pageMargins left="0.75" right="0.75" top="1" bottom="1" header="0.5" footer="0.5"/>
  <pageSetup orientation="portrait" horizontalDpi="4294967292" verticalDpi="4294967292"/>
  <headerFooter>
    <oddHeader>&amp;LInteraction of Search Type and Number of Objects&amp;RNote: Graph uses values in red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view="pageLayout" workbookViewId="0">
      <selection activeCell="D5" sqref="D5"/>
    </sheetView>
  </sheetViews>
  <sheetFormatPr baseColWidth="10" defaultRowHeight="13" x14ac:dyDescent="0"/>
  <cols>
    <col min="1" max="1" width="12" customWidth="1"/>
    <col min="2" max="2" width="13" customWidth="1"/>
    <col min="3" max="3" width="16.42578125" customWidth="1"/>
    <col min="4" max="4" width="6.5703125" customWidth="1"/>
  </cols>
  <sheetData>
    <row r="2" spans="1:4" ht="15">
      <c r="A2" s="3" t="s">
        <v>28</v>
      </c>
      <c r="B2" s="3" t="s">
        <v>26</v>
      </c>
      <c r="C2" s="3" t="s">
        <v>29</v>
      </c>
      <c r="D2" s="4" t="s">
        <v>27</v>
      </c>
    </row>
    <row r="3" spans="1:4" ht="15">
      <c r="A3" s="2" t="s">
        <v>23</v>
      </c>
      <c r="B3" s="80">
        <v>469</v>
      </c>
      <c r="C3" s="80">
        <v>664</v>
      </c>
      <c r="D3" s="5">
        <f>AVERAGE(B3:C3)</f>
        <v>566.5</v>
      </c>
    </row>
    <row r="4" spans="1:4" ht="15">
      <c r="A4" s="2" t="s">
        <v>24</v>
      </c>
      <c r="B4" s="80">
        <v>580</v>
      </c>
      <c r="C4" s="80">
        <v>1076</v>
      </c>
      <c r="D4" s="5">
        <f t="shared" ref="D4:D5" si="0">AVERAGE(B4:C4)</f>
        <v>828</v>
      </c>
    </row>
    <row r="5" spans="1:4" ht="15">
      <c r="A5" s="2" t="s">
        <v>22</v>
      </c>
      <c r="B5" s="5">
        <f>AVERAGE(B3:B4)</f>
        <v>524.5</v>
      </c>
      <c r="C5" s="5">
        <f>AVERAGE(C3:C4)</f>
        <v>870</v>
      </c>
      <c r="D5" s="5">
        <f t="shared" si="0"/>
        <v>697.25</v>
      </c>
    </row>
    <row r="6" spans="1:4" ht="15">
      <c r="A6" s="4"/>
      <c r="B6" s="4"/>
      <c r="C6" s="4"/>
      <c r="D6" s="4"/>
    </row>
    <row r="7" spans="1:4" ht="15">
      <c r="A7" s="83"/>
    </row>
  </sheetData>
  <phoneticPr fontId="4" type="noConversion"/>
  <pageMargins left="0.75" right="0.75" top="1" bottom="1" header="0.5" footer="0.5"/>
  <pageSetup orientation="portrait" horizontalDpi="4294967292" verticalDpi="4294967292"/>
  <headerFooter>
    <oddHeader>&amp;LIndividual Results  &amp;RNote: Graph uses values in red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SearchTypeStats</vt:lpstr>
      <vt:lpstr>SearchType</vt:lpstr>
      <vt:lpstr>NumObjectsStats</vt:lpstr>
      <vt:lpstr>NumObjects</vt:lpstr>
      <vt:lpstr>InteractionStats</vt:lpstr>
      <vt:lpstr>Interaction</vt:lpstr>
      <vt:lpstr>OwnResults</vt:lpstr>
    </vt:vector>
  </TitlesOfParts>
  <Company>Hope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Ludwig</dc:creator>
  <cp:lastModifiedBy>Tom Ludwig</cp:lastModifiedBy>
  <dcterms:created xsi:type="dcterms:W3CDTF">2012-02-05T18:42:48Z</dcterms:created>
  <dcterms:modified xsi:type="dcterms:W3CDTF">2017-02-27T15:31:16Z</dcterms:modified>
</cp:coreProperties>
</file>